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80" yWindow="684" windowWidth="20868" windowHeight="8604" activeTab="2"/>
  </bookViews>
  <sheets>
    <sheet name="CONTENIDO" sheetId="21" r:id="rId1"/>
    <sheet name="EMPRESAS - TIPO AERONAVE" sheetId="22" r:id="rId2"/>
    <sheet name="COBERTURA" sheetId="28" r:id="rId3"/>
    <sheet name="PAX REGULAR NACIONAL  I SEM" sheetId="9" r:id="rId4"/>
    <sheet name="PAX-  EXTRANJEROS I SEM" sheetId="24" r:id="rId5"/>
    <sheet name="CARGA -EXTRANJERA I SEM" sheetId="23" r:id="rId6"/>
    <sheet name="CARGA NAL  I SEM 2011" sheetId="5" r:id="rId7"/>
    <sheet name="COMERC. REGIONAL I SEM" sheetId="7" r:id="rId8"/>
    <sheet name="AEROTAXIS I SEM" sheetId="6" r:id="rId9"/>
    <sheet name="TRABAJ AEREOS ESPEC I SEM 2011" sheetId="8" r:id="rId10"/>
    <sheet name="AVIACION AGRICOLA  I SEM 2011" sheetId="15" r:id="rId11"/>
  </sheets>
  <definedNames>
    <definedName name="_xlnm.Database">#REF!</definedName>
  </definedNames>
  <calcPr calcId="145621"/>
</workbook>
</file>

<file path=xl/calcChain.xml><?xml version="1.0" encoding="utf-8"?>
<calcChain xmlns="http://schemas.openxmlformats.org/spreadsheetml/2006/main">
  <c r="B20" i="9" l="1"/>
  <c r="B21" i="9"/>
  <c r="B19" i="9"/>
  <c r="J14" i="28"/>
  <c r="J13" i="28"/>
  <c r="J12" i="28"/>
  <c r="J11" i="28"/>
  <c r="J10" i="28"/>
  <c r="J9" i="28"/>
  <c r="J8" i="28"/>
  <c r="J7" i="28"/>
  <c r="J6" i="28"/>
  <c r="L13" i="9" l="1"/>
  <c r="M13" i="9"/>
  <c r="D13" i="9"/>
  <c r="E13" i="9"/>
  <c r="E18" i="9" s="1"/>
  <c r="F13" i="9"/>
  <c r="G13" i="9"/>
  <c r="H13" i="9"/>
  <c r="I13" i="9"/>
  <c r="J13" i="9"/>
  <c r="K13" i="9"/>
  <c r="D17" i="9"/>
  <c r="E17" i="9"/>
  <c r="F17" i="9"/>
  <c r="G17" i="9"/>
  <c r="H17" i="9"/>
  <c r="I17" i="9"/>
  <c r="J17" i="9"/>
  <c r="J18" i="9" s="1"/>
  <c r="K17" i="9"/>
  <c r="L17" i="9"/>
  <c r="M17" i="9"/>
  <c r="I18" i="9"/>
  <c r="K18" i="9"/>
  <c r="L18" i="9"/>
  <c r="M18" i="9"/>
  <c r="G18" i="9"/>
  <c r="E16" i="8"/>
  <c r="C18" i="24"/>
  <c r="D18" i="24"/>
  <c r="E18" i="24"/>
  <c r="F18" i="24"/>
  <c r="H18" i="24"/>
  <c r="I18" i="24"/>
  <c r="J18" i="24"/>
  <c r="K18" i="24"/>
  <c r="L18" i="24"/>
  <c r="M18" i="24"/>
  <c r="N18" i="24"/>
  <c r="O18" i="24"/>
  <c r="C14" i="24"/>
  <c r="C19" i="24" s="1"/>
  <c r="D14" i="24"/>
  <c r="E14" i="24"/>
  <c r="E19" i="24" s="1"/>
  <c r="F14" i="24"/>
  <c r="H14" i="24"/>
  <c r="I14" i="24"/>
  <c r="I19" i="24" s="1"/>
  <c r="J14" i="24"/>
  <c r="K14" i="24"/>
  <c r="K19" i="24" s="1"/>
  <c r="L14" i="24"/>
  <c r="M14" i="24"/>
  <c r="M19" i="24" s="1"/>
  <c r="N14" i="24"/>
  <c r="O14" i="24"/>
  <c r="O19" i="24" s="1"/>
  <c r="B18" i="24"/>
  <c r="B14" i="24"/>
  <c r="B19" i="24" s="1"/>
  <c r="G22" i="24"/>
  <c r="G21" i="24"/>
  <c r="G20" i="24"/>
  <c r="G17" i="24"/>
  <c r="G16" i="24"/>
  <c r="G15" i="24"/>
  <c r="G18" i="24" s="1"/>
  <c r="G13" i="24"/>
  <c r="G12" i="24"/>
  <c r="G11" i="24"/>
  <c r="G10" i="24"/>
  <c r="G9" i="24"/>
  <c r="G8" i="24"/>
  <c r="G7" i="24"/>
  <c r="G6" i="24"/>
  <c r="G5" i="24"/>
  <c r="G14" i="24" s="1"/>
  <c r="G19" i="24" s="1"/>
  <c r="N61" i="9"/>
  <c r="M61" i="9"/>
  <c r="L61" i="9"/>
  <c r="K61" i="9"/>
  <c r="I61" i="9"/>
  <c r="G61" i="9"/>
  <c r="F61" i="9"/>
  <c r="E61" i="9"/>
  <c r="D61" i="9"/>
  <c r="C61" i="9"/>
  <c r="N57" i="9"/>
  <c r="N62" i="9" s="1"/>
  <c r="M57" i="9"/>
  <c r="M62" i="9" s="1"/>
  <c r="L57" i="9"/>
  <c r="L62" i="9" s="1"/>
  <c r="K57" i="9"/>
  <c r="K62" i="9" s="1"/>
  <c r="I57" i="9"/>
  <c r="I62" i="9" s="1"/>
  <c r="G57" i="9"/>
  <c r="G62" i="9" s="1"/>
  <c r="F57" i="9"/>
  <c r="F62" i="9" s="1"/>
  <c r="E57" i="9"/>
  <c r="E62" i="9" s="1"/>
  <c r="D57" i="9"/>
  <c r="D62" i="9" s="1"/>
  <c r="C57" i="9"/>
  <c r="C62" i="9" s="1"/>
  <c r="C18" i="7"/>
  <c r="D18" i="7"/>
  <c r="E18" i="7"/>
  <c r="F18" i="7"/>
  <c r="G18" i="7"/>
  <c r="H18" i="7"/>
  <c r="C19" i="7"/>
  <c r="D19" i="7"/>
  <c r="E19" i="7"/>
  <c r="F19" i="7"/>
  <c r="G19" i="7"/>
  <c r="H19" i="7"/>
  <c r="C14" i="7"/>
  <c r="D14" i="7"/>
  <c r="E14" i="7"/>
  <c r="F14" i="7"/>
  <c r="G14" i="7"/>
  <c r="H14" i="7"/>
  <c r="B19" i="7"/>
  <c r="B18" i="7"/>
  <c r="B14" i="7"/>
  <c r="G16" i="15"/>
  <c r="F16" i="15"/>
  <c r="E16" i="15"/>
  <c r="D16" i="15"/>
  <c r="C16" i="15"/>
  <c r="B16" i="15"/>
  <c r="G12" i="15"/>
  <c r="G17" i="15" s="1"/>
  <c r="F12" i="15"/>
  <c r="F17" i="15" s="1"/>
  <c r="E12" i="15"/>
  <c r="E17" i="15" s="1"/>
  <c r="D12" i="15"/>
  <c r="D17" i="15" s="1"/>
  <c r="C12" i="15"/>
  <c r="C17" i="15" s="1"/>
  <c r="B12" i="15"/>
  <c r="B17" i="15" s="1"/>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D16" i="6"/>
  <c r="H16" i="6"/>
  <c r="G16" i="6"/>
  <c r="F16" i="6"/>
  <c r="E16" i="6"/>
  <c r="C16" i="6"/>
  <c r="B16" i="6"/>
  <c r="AL12" i="6"/>
  <c r="AK12" i="6"/>
  <c r="AK17" i="6" s="1"/>
  <c r="AJ12" i="6"/>
  <c r="AI12" i="6"/>
  <c r="AI17" i="6" s="1"/>
  <c r="AH12" i="6"/>
  <c r="AG12" i="6"/>
  <c r="AG17" i="6" s="1"/>
  <c r="AF12" i="6"/>
  <c r="AE12" i="6"/>
  <c r="AE17" i="6" s="1"/>
  <c r="AD12" i="6"/>
  <c r="AC12" i="6"/>
  <c r="AC17" i="6" s="1"/>
  <c r="AB12" i="6"/>
  <c r="AA12" i="6"/>
  <c r="AA17" i="6" s="1"/>
  <c r="Z12" i="6"/>
  <c r="Y12" i="6"/>
  <c r="Y17" i="6" s="1"/>
  <c r="X12" i="6"/>
  <c r="W12" i="6"/>
  <c r="W17" i="6" s="1"/>
  <c r="V12" i="6"/>
  <c r="U12" i="6"/>
  <c r="U17" i="6" s="1"/>
  <c r="T12" i="6"/>
  <c r="S12" i="6"/>
  <c r="R12" i="6"/>
  <c r="Q12" i="6"/>
  <c r="Q17" i="6" s="1"/>
  <c r="P12" i="6"/>
  <c r="O12" i="6"/>
  <c r="O17" i="6" s="1"/>
  <c r="N12" i="6"/>
  <c r="M12" i="6"/>
  <c r="M17" i="6" s="1"/>
  <c r="L12" i="6"/>
  <c r="K12" i="6"/>
  <c r="K17" i="6" s="1"/>
  <c r="J12" i="6"/>
  <c r="I12" i="6"/>
  <c r="I17" i="6" s="1"/>
  <c r="D12" i="6"/>
  <c r="H12" i="6"/>
  <c r="H17" i="6" s="1"/>
  <c r="G12" i="6"/>
  <c r="F12" i="6"/>
  <c r="F17" i="6" s="1"/>
  <c r="E12" i="6"/>
  <c r="C12" i="6"/>
  <c r="C17" i="6" s="1"/>
  <c r="B12" i="6"/>
  <c r="S17" i="6" l="1"/>
  <c r="N19" i="24"/>
  <c r="L19" i="24"/>
  <c r="J19" i="24"/>
  <c r="H19" i="24"/>
  <c r="F19" i="24"/>
  <c r="D19" i="24"/>
  <c r="B17" i="6"/>
  <c r="E17" i="6"/>
  <c r="G17" i="6"/>
  <c r="D17" i="6"/>
  <c r="J17" i="6"/>
  <c r="L17" i="6"/>
  <c r="N17" i="6"/>
  <c r="P17" i="6"/>
  <c r="R17" i="6"/>
  <c r="T17" i="6"/>
  <c r="V17" i="6"/>
  <c r="X17" i="6"/>
  <c r="Z17" i="6"/>
  <c r="AB17" i="6"/>
  <c r="AD17" i="6"/>
  <c r="AF17" i="6"/>
  <c r="AH17" i="6"/>
  <c r="AJ17" i="6"/>
  <c r="AL17" i="6"/>
  <c r="AL36" i="6" s="1"/>
  <c r="AL32" i="6" l="1"/>
  <c r="AL34" i="6"/>
  <c r="AL30" i="6"/>
  <c r="AL28" i="6"/>
  <c r="AL26" i="6"/>
  <c r="AL24" i="6"/>
  <c r="AL37" i="6"/>
  <c r="AL35" i="6"/>
  <c r="AL33" i="6"/>
  <c r="AL31" i="6"/>
  <c r="AL29" i="6"/>
  <c r="AL27" i="6"/>
  <c r="AL25" i="6"/>
  <c r="D18" i="9" l="1"/>
  <c r="F18" i="9"/>
  <c r="H18" i="9"/>
  <c r="C17" i="9"/>
  <c r="C13" i="9"/>
  <c r="F34" i="24"/>
  <c r="C18" i="9" l="1"/>
  <c r="M37" i="24"/>
  <c r="M35" i="24"/>
  <c r="M32" i="24"/>
  <c r="M30" i="24"/>
  <c r="M28" i="24"/>
  <c r="M26" i="24"/>
  <c r="M38" i="24"/>
  <c r="M39" i="24"/>
  <c r="M36" i="24"/>
  <c r="M33" i="24"/>
  <c r="M31" i="24"/>
  <c r="M29" i="24"/>
  <c r="M27" i="24"/>
  <c r="M25" i="24"/>
  <c r="O37" i="24"/>
  <c r="O35" i="24"/>
  <c r="O32" i="24"/>
  <c r="O30" i="24"/>
  <c r="O28" i="24"/>
  <c r="O26" i="24"/>
  <c r="O38" i="24"/>
  <c r="O39" i="24"/>
  <c r="O36" i="24"/>
  <c r="O33" i="24"/>
  <c r="O31" i="24"/>
  <c r="O29" i="24"/>
  <c r="O27" i="24"/>
  <c r="O25" i="24"/>
  <c r="N37" i="24"/>
  <c r="N35" i="24"/>
  <c r="N32" i="24"/>
  <c r="N30" i="24"/>
  <c r="N28" i="24"/>
  <c r="N26" i="24"/>
  <c r="N38" i="24"/>
  <c r="N39" i="24"/>
  <c r="N36" i="24"/>
  <c r="N33" i="24"/>
  <c r="N31" i="24"/>
  <c r="N29" i="24"/>
  <c r="N27" i="24"/>
  <c r="N25" i="24"/>
  <c r="F38" i="24"/>
  <c r="F36" i="24"/>
  <c r="F32" i="24"/>
  <c r="F30" i="24"/>
  <c r="F28" i="24"/>
  <c r="F26" i="24"/>
  <c r="F39" i="24"/>
  <c r="F37" i="24"/>
  <c r="F35" i="24"/>
  <c r="F33" i="24"/>
  <c r="F31" i="24"/>
  <c r="F29" i="24"/>
  <c r="F27" i="24"/>
  <c r="F25" i="24"/>
  <c r="O34" i="24"/>
  <c r="N34" i="24"/>
  <c r="M34" i="24"/>
  <c r="G18" i="23" l="1"/>
  <c r="G14" i="23"/>
  <c r="F18" i="23"/>
  <c r="F14" i="23"/>
  <c r="E18" i="23"/>
  <c r="E14" i="23"/>
  <c r="D18" i="23"/>
  <c r="D14" i="23"/>
  <c r="C18" i="23"/>
  <c r="C14" i="23"/>
  <c r="B18" i="23"/>
  <c r="B14" i="23"/>
  <c r="C19" i="23" l="1"/>
  <c r="E19" i="23"/>
  <c r="G19" i="23"/>
  <c r="G37" i="23" s="1"/>
  <c r="B19" i="23"/>
  <c r="D19" i="23"/>
  <c r="F19" i="23"/>
  <c r="F37" i="23" s="1"/>
  <c r="G39" i="23"/>
  <c r="G29" i="23"/>
  <c r="G32" i="23"/>
  <c r="G38" i="23"/>
  <c r="F35" i="23"/>
  <c r="F29" i="23"/>
  <c r="F25" i="23"/>
  <c r="F32" i="23"/>
  <c r="F28" i="23"/>
  <c r="F38" i="23"/>
  <c r="F33" i="23"/>
  <c r="E39" i="23"/>
  <c r="E37" i="23"/>
  <c r="E35" i="23"/>
  <c r="E31" i="23"/>
  <c r="E29" i="23"/>
  <c r="E27" i="23"/>
  <c r="E25" i="23"/>
  <c r="E36" i="23"/>
  <c r="E32" i="23"/>
  <c r="E30" i="23"/>
  <c r="E28" i="23"/>
  <c r="E26" i="23"/>
  <c r="E38" i="23"/>
  <c r="E34" i="23"/>
  <c r="E33" i="23"/>
  <c r="G33" i="23" l="1"/>
  <c r="G28" i="23"/>
  <c r="G25" i="23"/>
  <c r="G35" i="23"/>
  <c r="G34" i="23"/>
  <c r="G26" i="23"/>
  <c r="G30" i="23"/>
  <c r="G36" i="23"/>
  <c r="G27" i="23"/>
  <c r="G31" i="23"/>
  <c r="F39" i="23"/>
  <c r="F34" i="23"/>
  <c r="F26" i="23"/>
  <c r="F30" i="23"/>
  <c r="F36" i="23"/>
  <c r="F27" i="23"/>
  <c r="F31" i="23"/>
  <c r="C15" i="28"/>
  <c r="B15" i="28"/>
  <c r="D7" i="28"/>
  <c r="D8" i="28"/>
  <c r="D9" i="28"/>
  <c r="D10" i="28"/>
  <c r="D11" i="28"/>
  <c r="D12" i="28"/>
  <c r="D13" i="28"/>
  <c r="D14" i="28"/>
  <c r="D6" i="28"/>
  <c r="D15" i="28" l="1"/>
  <c r="B38" i="23"/>
  <c r="C34" i="23"/>
  <c r="D38" i="23"/>
  <c r="C39" i="24"/>
  <c r="D39" i="24"/>
  <c r="E39" i="24"/>
  <c r="G39" i="24"/>
  <c r="H39" i="24"/>
  <c r="I39" i="24"/>
  <c r="J39" i="24"/>
  <c r="K39" i="24"/>
  <c r="L39" i="24"/>
  <c r="B36" i="24"/>
  <c r="C36" i="24"/>
  <c r="D36" i="24"/>
  <c r="E36" i="24"/>
  <c r="G36" i="24"/>
  <c r="H36" i="24"/>
  <c r="I36" i="24"/>
  <c r="J36" i="24"/>
  <c r="K36" i="24"/>
  <c r="L36" i="24"/>
  <c r="B37" i="24"/>
  <c r="C37" i="24"/>
  <c r="D37" i="24"/>
  <c r="E37" i="24"/>
  <c r="G37" i="24"/>
  <c r="H37" i="24"/>
  <c r="I37" i="24"/>
  <c r="J37" i="24"/>
  <c r="K37" i="24"/>
  <c r="L37" i="24"/>
  <c r="C35" i="24"/>
  <c r="D35" i="24"/>
  <c r="E35" i="24"/>
  <c r="G35" i="24"/>
  <c r="H35" i="24"/>
  <c r="I35" i="24"/>
  <c r="J35" i="24"/>
  <c r="K35" i="24"/>
  <c r="L35" i="24"/>
  <c r="B26" i="24"/>
  <c r="C26" i="24"/>
  <c r="D26" i="24"/>
  <c r="E26" i="24"/>
  <c r="G26" i="24"/>
  <c r="H26" i="24"/>
  <c r="I26" i="24"/>
  <c r="J26" i="24"/>
  <c r="K26" i="24"/>
  <c r="L26" i="24"/>
  <c r="B27" i="24"/>
  <c r="C27" i="24"/>
  <c r="D27" i="24"/>
  <c r="E27" i="24"/>
  <c r="G27" i="24"/>
  <c r="H27" i="24"/>
  <c r="I27" i="24"/>
  <c r="J27" i="24"/>
  <c r="K27" i="24"/>
  <c r="L27" i="24"/>
  <c r="B28" i="24"/>
  <c r="C28" i="24"/>
  <c r="D28" i="24"/>
  <c r="E28" i="24"/>
  <c r="G28" i="24"/>
  <c r="H28" i="24"/>
  <c r="I28" i="24"/>
  <c r="J28" i="24"/>
  <c r="K28" i="24"/>
  <c r="L28" i="24"/>
  <c r="B29" i="24"/>
  <c r="C29" i="24"/>
  <c r="D29" i="24"/>
  <c r="E29" i="24"/>
  <c r="G29" i="24"/>
  <c r="H29" i="24"/>
  <c r="I29" i="24"/>
  <c r="J29" i="24"/>
  <c r="K29" i="24"/>
  <c r="L29" i="24"/>
  <c r="B30" i="24"/>
  <c r="C30" i="24"/>
  <c r="D30" i="24"/>
  <c r="E30" i="24"/>
  <c r="G30" i="24"/>
  <c r="H30" i="24"/>
  <c r="I30" i="24"/>
  <c r="J30" i="24"/>
  <c r="K30" i="24"/>
  <c r="L30" i="24"/>
  <c r="B31" i="24"/>
  <c r="C31" i="24"/>
  <c r="D31" i="24"/>
  <c r="E31" i="24"/>
  <c r="G31" i="24"/>
  <c r="H31" i="24"/>
  <c r="I31" i="24"/>
  <c r="J31" i="24"/>
  <c r="K31" i="24"/>
  <c r="L31" i="24"/>
  <c r="B32" i="24"/>
  <c r="C32" i="24"/>
  <c r="D32" i="24"/>
  <c r="E32" i="24"/>
  <c r="G32" i="24"/>
  <c r="H32" i="24"/>
  <c r="I32" i="24"/>
  <c r="J32" i="24"/>
  <c r="K32" i="24"/>
  <c r="L32" i="24"/>
  <c r="B33" i="24"/>
  <c r="C33" i="24"/>
  <c r="D33" i="24"/>
  <c r="E33" i="24"/>
  <c r="G33" i="24"/>
  <c r="H33" i="24"/>
  <c r="I33" i="24"/>
  <c r="J33" i="24"/>
  <c r="K33" i="24"/>
  <c r="L33" i="24"/>
  <c r="C25" i="24"/>
  <c r="D25" i="24"/>
  <c r="E25" i="24"/>
  <c r="G25" i="24"/>
  <c r="H25" i="24"/>
  <c r="I25" i="24"/>
  <c r="J25" i="24"/>
  <c r="K25" i="24"/>
  <c r="L25" i="24"/>
  <c r="B39" i="24"/>
  <c r="B35" i="24"/>
  <c r="B25" i="24"/>
  <c r="L38" i="24"/>
  <c r="C38" i="24"/>
  <c r="D38" i="24"/>
  <c r="E38" i="24"/>
  <c r="G38" i="24"/>
  <c r="H38" i="24"/>
  <c r="I38" i="24"/>
  <c r="J38" i="24"/>
  <c r="K38" i="24"/>
  <c r="B38" i="24"/>
  <c r="B34" i="24"/>
  <c r="B33" i="23" l="1"/>
  <c r="C33" i="23"/>
  <c r="B39" i="23"/>
  <c r="B29" i="23"/>
  <c r="B36" i="23"/>
  <c r="B32" i="23"/>
  <c r="B30" i="23"/>
  <c r="B28" i="23"/>
  <c r="B26" i="23"/>
  <c r="B37" i="23"/>
  <c r="B35" i="23"/>
  <c r="B31" i="23"/>
  <c r="B27" i="23"/>
  <c r="B25" i="23"/>
  <c r="B34" i="23"/>
  <c r="C36" i="23"/>
  <c r="C32" i="23"/>
  <c r="C30" i="23"/>
  <c r="C28" i="23"/>
  <c r="C26" i="23"/>
  <c r="C39" i="23"/>
  <c r="C37" i="23"/>
  <c r="C35" i="23"/>
  <c r="C31" i="23"/>
  <c r="C29" i="23"/>
  <c r="C27" i="23"/>
  <c r="C25" i="23"/>
  <c r="D33" i="23"/>
  <c r="C38" i="23"/>
  <c r="D39" i="23"/>
  <c r="D37" i="23"/>
  <c r="D35" i="23"/>
  <c r="D31" i="23"/>
  <c r="D29" i="23"/>
  <c r="D27" i="23"/>
  <c r="D25" i="23"/>
  <c r="D36" i="23"/>
  <c r="D32" i="23"/>
  <c r="D30" i="23"/>
  <c r="D28" i="23"/>
  <c r="D26" i="23"/>
  <c r="D34" i="23"/>
  <c r="J34" i="24"/>
  <c r="H34" i="24"/>
  <c r="E34" i="24"/>
  <c r="D34" i="24"/>
  <c r="L34" i="24"/>
  <c r="K34" i="24"/>
  <c r="I34" i="24"/>
  <c r="G34" i="24"/>
  <c r="C34" i="24"/>
  <c r="C39" i="7" l="1"/>
  <c r="D36" i="7"/>
  <c r="E39" i="7"/>
  <c r="F36" i="7"/>
  <c r="G39" i="7"/>
  <c r="H36" i="7"/>
  <c r="H38" i="7" l="1"/>
  <c r="F38" i="7"/>
  <c r="D38" i="7"/>
  <c r="G38" i="7"/>
  <c r="E38" i="7"/>
  <c r="C38" i="7"/>
  <c r="H25" i="7"/>
  <c r="F25" i="7"/>
  <c r="D25" i="7"/>
  <c r="H33" i="7"/>
  <c r="F33" i="7"/>
  <c r="D33" i="7"/>
  <c r="G32" i="7"/>
  <c r="E32" i="7"/>
  <c r="C32" i="7"/>
  <c r="H31" i="7"/>
  <c r="F31" i="7"/>
  <c r="D31" i="7"/>
  <c r="G30" i="7"/>
  <c r="E30" i="7"/>
  <c r="C30" i="7"/>
  <c r="H29" i="7"/>
  <c r="F29" i="7"/>
  <c r="D29" i="7"/>
  <c r="G28" i="7"/>
  <c r="E28" i="7"/>
  <c r="C28" i="7"/>
  <c r="H27" i="7"/>
  <c r="F27" i="7"/>
  <c r="D27" i="7"/>
  <c r="G26" i="7"/>
  <c r="E26" i="7"/>
  <c r="C26" i="7"/>
  <c r="G34" i="7"/>
  <c r="E34" i="7"/>
  <c r="C34" i="7"/>
  <c r="H35" i="7"/>
  <c r="F35" i="7"/>
  <c r="D35" i="7"/>
  <c r="H37" i="7"/>
  <c r="F37" i="7"/>
  <c r="D37" i="7"/>
  <c r="G36" i="7"/>
  <c r="E36" i="7"/>
  <c r="C36" i="7"/>
  <c r="H39" i="7"/>
  <c r="F39" i="7"/>
  <c r="D39" i="7"/>
  <c r="G25" i="7"/>
  <c r="E25" i="7"/>
  <c r="C25" i="7"/>
  <c r="G33" i="7"/>
  <c r="E33" i="7"/>
  <c r="C33" i="7"/>
  <c r="H32" i="7"/>
  <c r="F32" i="7"/>
  <c r="D32" i="7"/>
  <c r="G31" i="7"/>
  <c r="E31" i="7"/>
  <c r="C31" i="7"/>
  <c r="H30" i="7"/>
  <c r="F30" i="7"/>
  <c r="D30" i="7"/>
  <c r="G29" i="7"/>
  <c r="E29" i="7"/>
  <c r="C29" i="7"/>
  <c r="H28" i="7"/>
  <c r="F28" i="7"/>
  <c r="D28" i="7"/>
  <c r="G27" i="7"/>
  <c r="E27" i="7"/>
  <c r="C27" i="7"/>
  <c r="H26" i="7"/>
  <c r="F26" i="7"/>
  <c r="D26" i="7"/>
  <c r="H34" i="7"/>
  <c r="F34" i="7"/>
  <c r="D34" i="7"/>
  <c r="G35" i="7"/>
  <c r="E35" i="7"/>
  <c r="C35" i="7"/>
  <c r="G37" i="7"/>
  <c r="E37" i="7"/>
  <c r="C37" i="7"/>
  <c r="B34" i="7"/>
  <c r="B39" i="7" l="1"/>
  <c r="B36" i="7"/>
  <c r="B35" i="7"/>
  <c r="B26" i="7"/>
  <c r="B28" i="7"/>
  <c r="B30" i="7"/>
  <c r="B32" i="7"/>
  <c r="B25" i="7"/>
  <c r="B37" i="7"/>
  <c r="B27" i="7"/>
  <c r="B29" i="7"/>
  <c r="B31" i="7"/>
  <c r="B33" i="7"/>
  <c r="B38" i="7"/>
  <c r="C16" i="5" l="1"/>
  <c r="D16" i="5"/>
  <c r="E16" i="5"/>
  <c r="F16" i="5"/>
  <c r="G16" i="5"/>
  <c r="H16" i="5"/>
  <c r="I16" i="5"/>
  <c r="C12" i="5"/>
  <c r="D12" i="5"/>
  <c r="D17" i="5" s="1"/>
  <c r="D34" i="5" s="1"/>
  <c r="E12" i="5"/>
  <c r="F12" i="5"/>
  <c r="F17" i="5" s="1"/>
  <c r="F34" i="5" s="1"/>
  <c r="G12" i="5"/>
  <c r="H12" i="5"/>
  <c r="I12" i="5"/>
  <c r="B16" i="5"/>
  <c r="B12" i="5"/>
  <c r="I17" i="5" l="1"/>
  <c r="I34" i="5" s="1"/>
  <c r="G17" i="5"/>
  <c r="G34" i="5" s="1"/>
  <c r="H17" i="5"/>
  <c r="H37" i="5" s="1"/>
  <c r="E17" i="5"/>
  <c r="E37" i="5" s="1"/>
  <c r="C17" i="5"/>
  <c r="C37" i="5" s="1"/>
  <c r="G36" i="5"/>
  <c r="F36" i="5"/>
  <c r="D36" i="5"/>
  <c r="E36" i="5"/>
  <c r="G31" i="5"/>
  <c r="F31" i="5"/>
  <c r="D31" i="5"/>
  <c r="G30" i="5"/>
  <c r="F30" i="5"/>
  <c r="D30" i="5"/>
  <c r="G29" i="5"/>
  <c r="F29" i="5"/>
  <c r="D29" i="5"/>
  <c r="G28" i="5"/>
  <c r="F28" i="5"/>
  <c r="D28" i="5"/>
  <c r="G27" i="5"/>
  <c r="F27" i="5"/>
  <c r="D27" i="5"/>
  <c r="I26" i="5"/>
  <c r="G26" i="5"/>
  <c r="F26" i="5"/>
  <c r="D26" i="5"/>
  <c r="I25" i="5"/>
  <c r="G25" i="5"/>
  <c r="F25" i="5"/>
  <c r="D25" i="5"/>
  <c r="I24" i="5"/>
  <c r="G24" i="5"/>
  <c r="F24" i="5"/>
  <c r="D24" i="5"/>
  <c r="I32" i="5"/>
  <c r="G32" i="5"/>
  <c r="F32" i="5"/>
  <c r="D32" i="5"/>
  <c r="I33" i="5"/>
  <c r="G33" i="5"/>
  <c r="F33" i="5"/>
  <c r="D33" i="5"/>
  <c r="H35" i="5"/>
  <c r="I37" i="5"/>
  <c r="G37" i="5"/>
  <c r="F37" i="5"/>
  <c r="D37" i="5"/>
  <c r="I23" i="5"/>
  <c r="G23" i="5"/>
  <c r="F23" i="5"/>
  <c r="D23" i="5"/>
  <c r="H31" i="5"/>
  <c r="C31" i="5"/>
  <c r="H30" i="5"/>
  <c r="E30" i="5"/>
  <c r="H29" i="5"/>
  <c r="E29" i="5"/>
  <c r="H28" i="5"/>
  <c r="E28" i="5"/>
  <c r="H27" i="5"/>
  <c r="E27" i="5"/>
  <c r="C27" i="5"/>
  <c r="H26" i="5"/>
  <c r="H25" i="5"/>
  <c r="H24" i="5"/>
  <c r="H32" i="5"/>
  <c r="C32" i="5"/>
  <c r="H33" i="5"/>
  <c r="E33" i="5"/>
  <c r="I35" i="5"/>
  <c r="G35" i="5"/>
  <c r="F35" i="5"/>
  <c r="D35" i="5"/>
  <c r="B17" i="5"/>
  <c r="D16" i="8"/>
  <c r="C16" i="8"/>
  <c r="B16" i="8"/>
  <c r="E12" i="8"/>
  <c r="D12" i="8"/>
  <c r="C12" i="8"/>
  <c r="B12" i="8"/>
  <c r="E17" i="8" l="1"/>
  <c r="E32" i="8" s="1"/>
  <c r="H34" i="5"/>
  <c r="I27" i="5"/>
  <c r="H23" i="5"/>
  <c r="I28" i="5"/>
  <c r="I29" i="5"/>
  <c r="I30" i="5"/>
  <c r="I31" i="5"/>
  <c r="C36" i="5"/>
  <c r="H36" i="5"/>
  <c r="I36" i="5"/>
  <c r="E32" i="5"/>
  <c r="E24" i="5"/>
  <c r="E25" i="5"/>
  <c r="E26" i="5"/>
  <c r="E31" i="5"/>
  <c r="E34" i="5"/>
  <c r="E35" i="5"/>
  <c r="E23" i="5"/>
  <c r="C25" i="5"/>
  <c r="C29" i="5"/>
  <c r="C35" i="5"/>
  <c r="C33" i="5"/>
  <c r="C24" i="5"/>
  <c r="C26" i="5"/>
  <c r="C28" i="5"/>
  <c r="C30" i="5"/>
  <c r="C34" i="5"/>
  <c r="C23" i="5"/>
  <c r="B34" i="5"/>
  <c r="B35" i="5"/>
  <c r="B37" i="5"/>
  <c r="B33" i="5"/>
  <c r="B24" i="5"/>
  <c r="B25" i="5"/>
  <c r="B26" i="5"/>
  <c r="B27" i="5"/>
  <c r="B28" i="5"/>
  <c r="B29" i="5"/>
  <c r="B30" i="5"/>
  <c r="B23" i="5"/>
  <c r="B31" i="5"/>
  <c r="B32" i="5"/>
  <c r="B36" i="5"/>
  <c r="B35" i="15"/>
  <c r="F31" i="15"/>
  <c r="D36" i="15"/>
  <c r="B31" i="15"/>
  <c r="G36" i="15"/>
  <c r="C31" i="15"/>
  <c r="C17" i="8"/>
  <c r="B17" i="8"/>
  <c r="D17" i="8"/>
  <c r="D36" i="8" s="1"/>
  <c r="E33" i="8" l="1"/>
  <c r="E24" i="8"/>
  <c r="E27" i="8"/>
  <c r="E29" i="8"/>
  <c r="E35" i="8"/>
  <c r="E26" i="8"/>
  <c r="E30" i="8"/>
  <c r="E34" i="8"/>
  <c r="E25" i="8"/>
  <c r="E37" i="8"/>
  <c r="E28" i="8"/>
  <c r="E36" i="8"/>
  <c r="E31" i="8"/>
  <c r="C32" i="15"/>
  <c r="G32" i="15"/>
  <c r="F35" i="15"/>
  <c r="F36" i="15"/>
  <c r="C36" i="15"/>
  <c r="E25" i="15"/>
  <c r="E26" i="15"/>
  <c r="E27" i="15"/>
  <c r="E28" i="15"/>
  <c r="E29" i="15"/>
  <c r="E30" i="15"/>
  <c r="E33" i="15"/>
  <c r="E34" i="15"/>
  <c r="E37" i="15"/>
  <c r="E24" i="15"/>
  <c r="B37" i="15"/>
  <c r="B25" i="15"/>
  <c r="B26" i="15"/>
  <c r="B27" i="15"/>
  <c r="B28" i="15"/>
  <c r="B29" i="15"/>
  <c r="B30" i="15"/>
  <c r="B33" i="15"/>
  <c r="B34" i="15"/>
  <c r="B24" i="15"/>
  <c r="D32" i="15"/>
  <c r="B32" i="15"/>
  <c r="E35" i="15"/>
  <c r="C25" i="15"/>
  <c r="C26" i="15"/>
  <c r="C27" i="15"/>
  <c r="C28" i="15"/>
  <c r="C29" i="15"/>
  <c r="C30" i="15"/>
  <c r="C33" i="15"/>
  <c r="C34" i="15"/>
  <c r="C37" i="15"/>
  <c r="C24" i="15"/>
  <c r="G37" i="15"/>
  <c r="G26" i="15"/>
  <c r="G28" i="15"/>
  <c r="G30" i="15"/>
  <c r="G33" i="15"/>
  <c r="G24" i="15"/>
  <c r="G25" i="15"/>
  <c r="G27" i="15"/>
  <c r="G29" i="15"/>
  <c r="G34" i="15"/>
  <c r="G31" i="15"/>
  <c r="E36" i="15"/>
  <c r="E32" i="15"/>
  <c r="D31" i="15"/>
  <c r="D35" i="15"/>
  <c r="F26" i="15"/>
  <c r="F28" i="15"/>
  <c r="F30" i="15"/>
  <c r="F34" i="15"/>
  <c r="F24" i="15"/>
  <c r="F25" i="15"/>
  <c r="F27" i="15"/>
  <c r="F29" i="15"/>
  <c r="F33" i="15"/>
  <c r="F37" i="15"/>
  <c r="B36" i="15"/>
  <c r="F32" i="15"/>
  <c r="C35" i="15"/>
  <c r="G35" i="15"/>
  <c r="E31" i="15"/>
  <c r="D37" i="15"/>
  <c r="D24" i="15"/>
  <c r="D25" i="15"/>
  <c r="D26" i="15"/>
  <c r="D27" i="15"/>
  <c r="D28" i="15"/>
  <c r="D29" i="15"/>
  <c r="D30" i="15"/>
  <c r="D33" i="15"/>
  <c r="D34" i="15"/>
  <c r="B37" i="8"/>
  <c r="B34" i="8"/>
  <c r="B35" i="8"/>
  <c r="B33" i="8"/>
  <c r="C34" i="8"/>
  <c r="C35" i="8"/>
  <c r="C37" i="8"/>
  <c r="C33" i="8"/>
  <c r="B32" i="8"/>
  <c r="C36" i="8"/>
  <c r="C32" i="8"/>
  <c r="D37" i="8"/>
  <c r="D33" i="8"/>
  <c r="D34" i="8"/>
  <c r="D35" i="8"/>
  <c r="D32" i="8"/>
  <c r="B31" i="8"/>
  <c r="B36" i="8"/>
  <c r="D25" i="8"/>
  <c r="D26" i="8"/>
  <c r="D27" i="8"/>
  <c r="D28" i="8"/>
  <c r="D29" i="8"/>
  <c r="D30" i="8"/>
  <c r="D24" i="8"/>
  <c r="D31" i="8"/>
  <c r="B25" i="8"/>
  <c r="B26" i="8"/>
  <c r="B27" i="8"/>
  <c r="B28" i="8"/>
  <c r="B29" i="8"/>
  <c r="B30" i="8"/>
  <c r="B24" i="8"/>
  <c r="C24" i="8"/>
  <c r="C25" i="8"/>
  <c r="C26" i="8"/>
  <c r="C27" i="8"/>
  <c r="C28" i="8"/>
  <c r="C29" i="8"/>
  <c r="C30" i="8"/>
  <c r="C31" i="8"/>
  <c r="F34" i="9"/>
  <c r="D34" i="9"/>
  <c r="Z34" i="6"/>
  <c r="J35" i="6"/>
  <c r="B35" i="6" l="1"/>
  <c r="AH36" i="6"/>
  <c r="AD36" i="6"/>
  <c r="Z36" i="6"/>
  <c r="R36" i="6"/>
  <c r="P36" i="6"/>
  <c r="N36" i="6"/>
  <c r="L36" i="6"/>
  <c r="J36" i="6"/>
  <c r="D36" i="6"/>
  <c r="G36" i="6"/>
  <c r="E36" i="6"/>
  <c r="V36" i="6"/>
  <c r="AH25" i="6"/>
  <c r="AH26" i="6"/>
  <c r="AH27" i="6"/>
  <c r="AH28" i="6"/>
  <c r="AH29" i="6"/>
  <c r="AH30" i="6"/>
  <c r="AH31" i="6"/>
  <c r="AH33" i="6"/>
  <c r="R25" i="6"/>
  <c r="R26" i="6"/>
  <c r="R27" i="6"/>
  <c r="R28" i="6"/>
  <c r="R29" i="6"/>
  <c r="R30" i="6"/>
  <c r="R31" i="6"/>
  <c r="R33" i="6"/>
  <c r="R34" i="6"/>
  <c r="N25" i="6"/>
  <c r="N26" i="6"/>
  <c r="N27" i="6"/>
  <c r="N28" i="6"/>
  <c r="N29" i="6"/>
  <c r="N30" i="6"/>
  <c r="N31" i="6"/>
  <c r="N33" i="6"/>
  <c r="N34" i="6"/>
  <c r="G25" i="6"/>
  <c r="G26" i="6"/>
  <c r="G27" i="6"/>
  <c r="G28" i="6"/>
  <c r="G29" i="6"/>
  <c r="G30" i="6"/>
  <c r="G31" i="6"/>
  <c r="G33" i="6"/>
  <c r="G34" i="6"/>
  <c r="AD25" i="6"/>
  <c r="AD26" i="6"/>
  <c r="AD27" i="6"/>
  <c r="AD28" i="6"/>
  <c r="AD29" i="6"/>
  <c r="AD30" i="6"/>
  <c r="AD31" i="6"/>
  <c r="AD33" i="6"/>
  <c r="V26" i="6"/>
  <c r="V30" i="6"/>
  <c r="V31" i="6"/>
  <c r="V33" i="6"/>
  <c r="P25" i="6"/>
  <c r="P26" i="6"/>
  <c r="P27" i="6"/>
  <c r="P28" i="6"/>
  <c r="P29" i="6"/>
  <c r="P30" i="6"/>
  <c r="P31" i="6"/>
  <c r="P33" i="6"/>
  <c r="P34" i="6"/>
  <c r="L25" i="6"/>
  <c r="L26" i="6"/>
  <c r="L27" i="6"/>
  <c r="L28" i="6"/>
  <c r="L29" i="6"/>
  <c r="L30" i="6"/>
  <c r="L31" i="6"/>
  <c r="L33" i="6"/>
  <c r="L34" i="6"/>
  <c r="D25" i="6"/>
  <c r="D26" i="6"/>
  <c r="D27" i="6"/>
  <c r="D28" i="6"/>
  <c r="D29" i="6"/>
  <c r="D30" i="6"/>
  <c r="D31" i="6"/>
  <c r="D33" i="6"/>
  <c r="D34" i="6"/>
  <c r="E25" i="6"/>
  <c r="E26" i="6"/>
  <c r="E27" i="6"/>
  <c r="E28" i="6"/>
  <c r="E29" i="6"/>
  <c r="E30" i="6"/>
  <c r="E31" i="6"/>
  <c r="E33" i="6"/>
  <c r="E34" i="6"/>
  <c r="AH37" i="6"/>
  <c r="AD37" i="6"/>
  <c r="Z37" i="6"/>
  <c r="V37" i="6"/>
  <c r="R37" i="6"/>
  <c r="P37" i="6"/>
  <c r="N37" i="6"/>
  <c r="L37" i="6"/>
  <c r="J37" i="6"/>
  <c r="D37" i="6"/>
  <c r="G37" i="6"/>
  <c r="E37" i="6"/>
  <c r="B37" i="6"/>
  <c r="AH35" i="6"/>
  <c r="AD35" i="6"/>
  <c r="Z35" i="6"/>
  <c r="V35" i="6"/>
  <c r="R35" i="6"/>
  <c r="P35" i="6"/>
  <c r="N35" i="6"/>
  <c r="L35" i="6"/>
  <c r="D35" i="6"/>
  <c r="G35" i="6"/>
  <c r="E35" i="6"/>
  <c r="AH34" i="6"/>
  <c r="AD34" i="6"/>
  <c r="V34" i="6"/>
  <c r="B25" i="6"/>
  <c r="B26" i="6"/>
  <c r="B27" i="6"/>
  <c r="B28" i="6"/>
  <c r="B29" i="6"/>
  <c r="B30" i="6"/>
  <c r="B31" i="6"/>
  <c r="B33" i="6"/>
  <c r="B34" i="6"/>
  <c r="Z25" i="6"/>
  <c r="Z26" i="6"/>
  <c r="Z27" i="6"/>
  <c r="Z28" i="6"/>
  <c r="Z29" i="6"/>
  <c r="Z30" i="6"/>
  <c r="Z31" i="6"/>
  <c r="Z33" i="6"/>
  <c r="J25" i="6"/>
  <c r="J26" i="6"/>
  <c r="J27" i="6"/>
  <c r="J28" i="6"/>
  <c r="J29" i="6"/>
  <c r="J30" i="6"/>
  <c r="J31" i="6"/>
  <c r="J33" i="6"/>
  <c r="J34" i="6"/>
  <c r="B32" i="6"/>
  <c r="AH32" i="6"/>
  <c r="AD32" i="6"/>
  <c r="Z32" i="6"/>
  <c r="V32" i="6"/>
  <c r="R32" i="6"/>
  <c r="P32" i="6"/>
  <c r="N32" i="6"/>
  <c r="L32" i="6"/>
  <c r="J32" i="6"/>
  <c r="D32" i="6"/>
  <c r="G32" i="6"/>
  <c r="E32" i="6"/>
  <c r="AH24" i="6"/>
  <c r="AD24" i="6"/>
  <c r="Z24" i="6"/>
  <c r="V24" i="6"/>
  <c r="R24" i="6"/>
  <c r="P24" i="6"/>
  <c r="N24" i="6"/>
  <c r="L24" i="6"/>
  <c r="J24" i="6"/>
  <c r="D24" i="6"/>
  <c r="G24" i="6"/>
  <c r="E24" i="6"/>
  <c r="F33" i="9"/>
  <c r="F36" i="9"/>
  <c r="F32" i="9"/>
  <c r="F30" i="9"/>
  <c r="F28" i="9"/>
  <c r="F26" i="9"/>
  <c r="F39" i="9"/>
  <c r="F37" i="9"/>
  <c r="F35" i="9"/>
  <c r="F31" i="9"/>
  <c r="F29" i="9"/>
  <c r="F27" i="9"/>
  <c r="F25" i="9"/>
  <c r="F38" i="9"/>
  <c r="D39" i="9"/>
  <c r="D37" i="9"/>
  <c r="D33" i="9"/>
  <c r="D31" i="9"/>
  <c r="D27" i="9"/>
  <c r="D36" i="9"/>
  <c r="D32" i="9"/>
  <c r="D30" i="9"/>
  <c r="D28" i="9"/>
  <c r="D26" i="9"/>
  <c r="D35" i="9"/>
  <c r="D29" i="9"/>
  <c r="D25" i="9"/>
  <c r="D38" i="9"/>
  <c r="B24" i="6"/>
  <c r="AK32" i="6"/>
  <c r="AG32" i="6"/>
  <c r="AC32" i="6"/>
  <c r="Y32" i="6"/>
  <c r="U32" i="6"/>
  <c r="Q32" i="6"/>
  <c r="M32" i="6"/>
  <c r="I32" i="6"/>
  <c r="F32" i="6"/>
  <c r="G38" i="9"/>
  <c r="B36" i="6" l="1"/>
  <c r="V29" i="6"/>
  <c r="V28" i="6"/>
  <c r="V27" i="6"/>
  <c r="V25" i="6"/>
  <c r="T25" i="6"/>
  <c r="T26" i="6"/>
  <c r="T27" i="6"/>
  <c r="T28" i="6"/>
  <c r="T29" i="6"/>
  <c r="T30" i="6"/>
  <c r="T31" i="6"/>
  <c r="T33" i="6"/>
  <c r="T34" i="6"/>
  <c r="T24" i="6"/>
  <c r="T35" i="6"/>
  <c r="T37" i="6"/>
  <c r="AB25" i="6"/>
  <c r="AB26" i="6"/>
  <c r="AB27" i="6"/>
  <c r="AB28" i="6"/>
  <c r="AB29" i="6"/>
  <c r="AB30" i="6"/>
  <c r="AB31" i="6"/>
  <c r="AB33" i="6"/>
  <c r="AB24" i="6"/>
  <c r="AB34" i="6"/>
  <c r="AB35" i="6"/>
  <c r="AB37" i="6"/>
  <c r="AJ25" i="6"/>
  <c r="AJ26" i="6"/>
  <c r="AJ27" i="6"/>
  <c r="AJ28" i="6"/>
  <c r="AJ29" i="6"/>
  <c r="AJ30" i="6"/>
  <c r="AJ31" i="6"/>
  <c r="AJ33" i="6"/>
  <c r="AJ24" i="6"/>
  <c r="AJ34" i="6"/>
  <c r="AJ35" i="6"/>
  <c r="AJ37" i="6"/>
  <c r="C25" i="6"/>
  <c r="C26" i="6"/>
  <c r="C27" i="6"/>
  <c r="C28" i="6"/>
  <c r="C29" i="6"/>
  <c r="C30" i="6"/>
  <c r="C31" i="6"/>
  <c r="C33" i="6"/>
  <c r="C35" i="6"/>
  <c r="C37" i="6"/>
  <c r="C34" i="6"/>
  <c r="C24" i="6"/>
  <c r="H25" i="6"/>
  <c r="H26" i="6"/>
  <c r="H27" i="6"/>
  <c r="H28" i="6"/>
  <c r="H29" i="6"/>
  <c r="H30" i="6"/>
  <c r="H31" i="6"/>
  <c r="H33" i="6"/>
  <c r="H35" i="6"/>
  <c r="H37" i="6"/>
  <c r="H34" i="6"/>
  <c r="H24" i="6"/>
  <c r="K25" i="6"/>
  <c r="K26" i="6"/>
  <c r="K27" i="6"/>
  <c r="K28" i="6"/>
  <c r="K29" i="6"/>
  <c r="K30" i="6"/>
  <c r="K31" i="6"/>
  <c r="K33" i="6"/>
  <c r="K35" i="6"/>
  <c r="K37" i="6"/>
  <c r="K34" i="6"/>
  <c r="K24" i="6"/>
  <c r="O25" i="6"/>
  <c r="O26" i="6"/>
  <c r="O27" i="6"/>
  <c r="O28" i="6"/>
  <c r="O29" i="6"/>
  <c r="O30" i="6"/>
  <c r="O31" i="6"/>
  <c r="O33" i="6"/>
  <c r="O35" i="6"/>
  <c r="O37" i="6"/>
  <c r="O34" i="6"/>
  <c r="O24" i="6"/>
  <c r="S25" i="6"/>
  <c r="S26" i="6"/>
  <c r="S27" i="6"/>
  <c r="S28" i="6"/>
  <c r="S29" i="6"/>
  <c r="S30" i="6"/>
  <c r="S31" i="6"/>
  <c r="S33" i="6"/>
  <c r="S35" i="6"/>
  <c r="S37" i="6"/>
  <c r="S34" i="6"/>
  <c r="S24" i="6"/>
  <c r="W25" i="6"/>
  <c r="W26" i="6"/>
  <c r="W27" i="6"/>
  <c r="W28" i="6"/>
  <c r="W29" i="6"/>
  <c r="W30" i="6"/>
  <c r="W31" i="6"/>
  <c r="W34" i="6"/>
  <c r="W35" i="6"/>
  <c r="W37" i="6"/>
  <c r="W33" i="6"/>
  <c r="W24" i="6"/>
  <c r="AA25" i="6"/>
  <c r="AA26" i="6"/>
  <c r="AA27" i="6"/>
  <c r="AA28" i="6"/>
  <c r="AA29" i="6"/>
  <c r="AA30" i="6"/>
  <c r="AA31" i="6"/>
  <c r="AA34" i="6"/>
  <c r="AA35" i="6"/>
  <c r="AA37" i="6"/>
  <c r="AA33" i="6"/>
  <c r="AA24" i="6"/>
  <c r="AE25" i="6"/>
  <c r="AE26" i="6"/>
  <c r="AE27" i="6"/>
  <c r="AE28" i="6"/>
  <c r="AE29" i="6"/>
  <c r="AE30" i="6"/>
  <c r="AE31" i="6"/>
  <c r="AE34" i="6"/>
  <c r="AE35" i="6"/>
  <c r="AE37" i="6"/>
  <c r="AE33" i="6"/>
  <c r="AE24" i="6"/>
  <c r="AI25" i="6"/>
  <c r="AI26" i="6"/>
  <c r="AI27" i="6"/>
  <c r="AI28" i="6"/>
  <c r="AI29" i="6"/>
  <c r="AI30" i="6"/>
  <c r="AI31" i="6"/>
  <c r="AI34" i="6"/>
  <c r="AI35" i="6"/>
  <c r="AI37" i="6"/>
  <c r="AI33" i="6"/>
  <c r="AI24" i="6"/>
  <c r="T36" i="6"/>
  <c r="AB36" i="6"/>
  <c r="AJ36" i="6"/>
  <c r="C36" i="6"/>
  <c r="H36" i="6"/>
  <c r="K36" i="6"/>
  <c r="O36" i="6"/>
  <c r="S36" i="6"/>
  <c r="W36" i="6"/>
  <c r="AA36" i="6"/>
  <c r="AE36" i="6"/>
  <c r="AI36" i="6"/>
  <c r="X25" i="6"/>
  <c r="X26" i="6"/>
  <c r="X27" i="6"/>
  <c r="X28" i="6"/>
  <c r="X29" i="6"/>
  <c r="X30" i="6"/>
  <c r="X31" i="6"/>
  <c r="X33" i="6"/>
  <c r="X24" i="6"/>
  <c r="X34" i="6"/>
  <c r="X35" i="6"/>
  <c r="X37" i="6"/>
  <c r="AF25" i="6"/>
  <c r="AF26" i="6"/>
  <c r="AF27" i="6"/>
  <c r="AF28" i="6"/>
  <c r="AF29" i="6"/>
  <c r="AF30" i="6"/>
  <c r="AF31" i="6"/>
  <c r="AF33" i="6"/>
  <c r="AF24" i="6"/>
  <c r="AF34" i="6"/>
  <c r="AF35" i="6"/>
  <c r="AF37" i="6"/>
  <c r="F25" i="6"/>
  <c r="F26" i="6"/>
  <c r="F27" i="6"/>
  <c r="F28" i="6"/>
  <c r="F29" i="6"/>
  <c r="F30" i="6"/>
  <c r="F31" i="6"/>
  <c r="F33" i="6"/>
  <c r="F34" i="6"/>
  <c r="F35" i="6"/>
  <c r="F37" i="6"/>
  <c r="F24" i="6"/>
  <c r="I25" i="6"/>
  <c r="I26" i="6"/>
  <c r="I27" i="6"/>
  <c r="I28" i="6"/>
  <c r="I29" i="6"/>
  <c r="I30" i="6"/>
  <c r="I31" i="6"/>
  <c r="I33" i="6"/>
  <c r="I34" i="6"/>
  <c r="I35" i="6"/>
  <c r="I37" i="6"/>
  <c r="I24" i="6"/>
  <c r="M25" i="6"/>
  <c r="M26" i="6"/>
  <c r="M27" i="6"/>
  <c r="M28" i="6"/>
  <c r="M29" i="6"/>
  <c r="M30" i="6"/>
  <c r="M31" i="6"/>
  <c r="M33" i="6"/>
  <c r="M34" i="6"/>
  <c r="M35" i="6"/>
  <c r="M37" i="6"/>
  <c r="M24" i="6"/>
  <c r="Q25" i="6"/>
  <c r="Q26" i="6"/>
  <c r="Q27" i="6"/>
  <c r="Q28" i="6"/>
  <c r="Q29" i="6"/>
  <c r="Q30" i="6"/>
  <c r="Q31" i="6"/>
  <c r="Q33" i="6"/>
  <c r="Q34" i="6"/>
  <c r="Q35" i="6"/>
  <c r="Q37" i="6"/>
  <c r="Q24" i="6"/>
  <c r="U25" i="6"/>
  <c r="U26" i="6"/>
  <c r="U27" i="6"/>
  <c r="U28" i="6"/>
  <c r="U29" i="6"/>
  <c r="U30" i="6"/>
  <c r="U31" i="6"/>
  <c r="U33" i="6"/>
  <c r="U34" i="6"/>
  <c r="U35" i="6"/>
  <c r="U37" i="6"/>
  <c r="U24" i="6"/>
  <c r="Y25" i="6"/>
  <c r="Y26" i="6"/>
  <c r="Y27" i="6"/>
  <c r="Y28" i="6"/>
  <c r="Y29" i="6"/>
  <c r="Y30" i="6"/>
  <c r="Y31" i="6"/>
  <c r="Y33" i="6"/>
  <c r="Y34" i="6"/>
  <c r="Y35" i="6"/>
  <c r="Y37" i="6"/>
  <c r="Y24" i="6"/>
  <c r="AC25" i="6"/>
  <c r="AC26" i="6"/>
  <c r="AC27" i="6"/>
  <c r="AC28" i="6"/>
  <c r="AC29" i="6"/>
  <c r="AC30" i="6"/>
  <c r="AC31" i="6"/>
  <c r="AC33" i="6"/>
  <c r="AC34" i="6"/>
  <c r="AC35" i="6"/>
  <c r="AC37" i="6"/>
  <c r="AC24" i="6"/>
  <c r="AG25" i="6"/>
  <c r="AG26" i="6"/>
  <c r="AG27" i="6"/>
  <c r="AG28" i="6"/>
  <c r="AG29" i="6"/>
  <c r="AG30" i="6"/>
  <c r="AG31" i="6"/>
  <c r="AG33" i="6"/>
  <c r="AG34" i="6"/>
  <c r="AG35" i="6"/>
  <c r="AG37" i="6"/>
  <c r="AG24" i="6"/>
  <c r="AK25" i="6"/>
  <c r="AK26" i="6"/>
  <c r="AK27" i="6"/>
  <c r="AK28" i="6"/>
  <c r="AK29" i="6"/>
  <c r="AK30" i="6"/>
  <c r="AK31" i="6"/>
  <c r="AK33" i="6"/>
  <c r="AK34" i="6"/>
  <c r="AK35" i="6"/>
  <c r="AK37" i="6"/>
  <c r="AK24" i="6"/>
  <c r="T32" i="6"/>
  <c r="X32" i="6"/>
  <c r="AB32" i="6"/>
  <c r="AF32" i="6"/>
  <c r="AJ32" i="6"/>
  <c r="C32" i="6"/>
  <c r="H32" i="6"/>
  <c r="K32" i="6"/>
  <c r="O32" i="6"/>
  <c r="S32" i="6"/>
  <c r="W32" i="6"/>
  <c r="AA32" i="6"/>
  <c r="AE32" i="6"/>
  <c r="AI32" i="6"/>
  <c r="X36" i="6"/>
  <c r="AF36" i="6"/>
  <c r="F36" i="6"/>
  <c r="I36" i="6"/>
  <c r="M36" i="6"/>
  <c r="Q36" i="6"/>
  <c r="U36" i="6"/>
  <c r="Y36" i="6"/>
  <c r="AC36" i="6"/>
  <c r="AG36" i="6"/>
  <c r="AK36" i="6"/>
  <c r="E39" i="9"/>
  <c r="E37" i="9"/>
  <c r="E36" i="9"/>
  <c r="E35" i="9"/>
  <c r="E33" i="9"/>
  <c r="E32" i="9"/>
  <c r="E31" i="9"/>
  <c r="E30" i="9"/>
  <c r="E29" i="9"/>
  <c r="E28" i="9"/>
  <c r="E27" i="9"/>
  <c r="E26" i="9"/>
  <c r="E25" i="9"/>
  <c r="E38" i="9"/>
  <c r="E34" i="9"/>
  <c r="K34" i="9"/>
  <c r="I38" i="9"/>
  <c r="M38" i="9"/>
  <c r="J34" i="9"/>
  <c r="H38" i="9"/>
  <c r="G39" i="9"/>
  <c r="G37" i="9"/>
  <c r="G35" i="9"/>
  <c r="G33" i="9"/>
  <c r="G31" i="9"/>
  <c r="G29" i="9"/>
  <c r="G27" i="9"/>
  <c r="G25" i="9"/>
  <c r="G36" i="9"/>
  <c r="G32" i="9"/>
  <c r="G30" i="9"/>
  <c r="G28" i="9"/>
  <c r="G26" i="9"/>
  <c r="G34" i="9"/>
  <c r="L39" i="9" l="1"/>
  <c r="C26" i="9"/>
  <c r="C28" i="9"/>
  <c r="C30" i="9"/>
  <c r="C32" i="9"/>
  <c r="C36" i="9"/>
  <c r="C38" i="9"/>
  <c r="C27" i="9"/>
  <c r="C29" i="9"/>
  <c r="C31" i="9"/>
  <c r="C33" i="9"/>
  <c r="C35" i="9"/>
  <c r="C37" i="9"/>
  <c r="C39" i="9"/>
  <c r="H34" i="9"/>
  <c r="M34" i="9"/>
  <c r="L25" i="9"/>
  <c r="I34" i="9"/>
  <c r="L33" i="9"/>
  <c r="L34" i="9"/>
  <c r="C34" i="9"/>
  <c r="H26" i="9"/>
  <c r="H27" i="9"/>
  <c r="H28" i="9"/>
  <c r="H29" i="9"/>
  <c r="H30" i="9"/>
  <c r="H31" i="9"/>
  <c r="H32" i="9"/>
  <c r="H33" i="9"/>
  <c r="H35" i="9"/>
  <c r="H37" i="9"/>
  <c r="H39" i="9"/>
  <c r="H36" i="9"/>
  <c r="H25" i="9"/>
  <c r="J26" i="9"/>
  <c r="J27" i="9"/>
  <c r="J28" i="9"/>
  <c r="J29" i="9"/>
  <c r="J30" i="9"/>
  <c r="J31" i="9"/>
  <c r="J32" i="9"/>
  <c r="J33" i="9"/>
  <c r="J36" i="9"/>
  <c r="J39" i="9"/>
  <c r="J35" i="9"/>
  <c r="J37" i="9"/>
  <c r="J25" i="9"/>
  <c r="M26" i="9"/>
  <c r="M27" i="9"/>
  <c r="M28" i="9"/>
  <c r="M29" i="9"/>
  <c r="M30" i="9"/>
  <c r="M31" i="9"/>
  <c r="M32" i="9"/>
  <c r="M33" i="9"/>
  <c r="M35" i="9"/>
  <c r="M36" i="9"/>
  <c r="M37" i="9"/>
  <c r="M25" i="9"/>
  <c r="M39" i="9"/>
  <c r="I26" i="9"/>
  <c r="I27" i="9"/>
  <c r="I28" i="9"/>
  <c r="I29" i="9"/>
  <c r="I30" i="9"/>
  <c r="I31" i="9"/>
  <c r="I32" i="9"/>
  <c r="I33" i="9"/>
  <c r="I35" i="9"/>
  <c r="I36" i="9"/>
  <c r="I37" i="9"/>
  <c r="I25" i="9"/>
  <c r="I39" i="9"/>
  <c r="K26" i="9"/>
  <c r="K27" i="9"/>
  <c r="K28" i="9"/>
  <c r="K29" i="9"/>
  <c r="K30" i="9"/>
  <c r="K31" i="9"/>
  <c r="K32" i="9"/>
  <c r="K33" i="9"/>
  <c r="K35" i="9"/>
  <c r="K36" i="9"/>
  <c r="K37" i="9"/>
  <c r="K25" i="9"/>
  <c r="K39" i="9"/>
  <c r="J38" i="9"/>
  <c r="L37" i="9"/>
  <c r="K38" i="9"/>
  <c r="L36" i="9"/>
  <c r="C25" i="9"/>
  <c r="L38" i="9" l="1"/>
  <c r="L27" i="9"/>
  <c r="L30" i="9"/>
  <c r="L26" i="9"/>
  <c r="L29" i="9"/>
  <c r="L32" i="9"/>
  <c r="L31" i="9"/>
  <c r="L35" i="9"/>
  <c r="L28" i="9"/>
  <c r="B10" i="9"/>
  <c r="B5" i="9"/>
  <c r="B11" i="9"/>
  <c r="B6" i="9"/>
  <c r="B12" i="9"/>
  <c r="B16" i="9"/>
  <c r="B15" i="9"/>
  <c r="B7" i="9"/>
  <c r="B9" i="9"/>
  <c r="B8" i="9"/>
  <c r="B4" i="9"/>
  <c r="B14" i="9"/>
  <c r="B17" i="9" s="1"/>
  <c r="B13" i="9" l="1"/>
  <c r="B18" i="9" s="1"/>
</calcChain>
</file>

<file path=xl/sharedStrings.xml><?xml version="1.0" encoding="utf-8"?>
<sst xmlns="http://schemas.openxmlformats.org/spreadsheetml/2006/main" count="1240" uniqueCount="461">
  <si>
    <t>Designador</t>
  </si>
  <si>
    <t>Numero Horas</t>
  </si>
  <si>
    <t>Numero Vuelos</t>
  </si>
  <si>
    <t>A320</t>
  </si>
  <si>
    <t>B762</t>
  </si>
  <si>
    <t>BE9L</t>
  </si>
  <si>
    <t>B350</t>
  </si>
  <si>
    <t>B737</t>
  </si>
  <si>
    <t>DHC6</t>
  </si>
  <si>
    <t>JS32</t>
  </si>
  <si>
    <t>B732</t>
  </si>
  <si>
    <t>DH8B</t>
  </si>
  <si>
    <t>DH8D</t>
  </si>
  <si>
    <t>A318</t>
  </si>
  <si>
    <t>A319</t>
  </si>
  <si>
    <t>A332</t>
  </si>
  <si>
    <t>B763</t>
  </si>
  <si>
    <t>F50</t>
  </si>
  <si>
    <t>B744</t>
  </si>
  <si>
    <t>E190</t>
  </si>
  <si>
    <t>B722</t>
  </si>
  <si>
    <t>A119</t>
  </si>
  <si>
    <t>B212</t>
  </si>
  <si>
    <t>B412</t>
  </si>
  <si>
    <t>B721</t>
  </si>
  <si>
    <t>C180</t>
  </si>
  <si>
    <t>C188</t>
  </si>
  <si>
    <t>B190</t>
  </si>
  <si>
    <t>AN26</t>
  </si>
  <si>
    <t>AN32</t>
  </si>
  <si>
    <t>DC3</t>
  </si>
  <si>
    <t>C182</t>
  </si>
  <si>
    <t>C206</t>
  </si>
  <si>
    <t>PA25</t>
  </si>
  <si>
    <t>PA36</t>
  </si>
  <si>
    <t>AC90</t>
  </si>
  <si>
    <t>SS2P</t>
  </si>
  <si>
    <t>C172</t>
  </si>
  <si>
    <t>PA28</t>
  </si>
  <si>
    <t>PA31</t>
  </si>
  <si>
    <t>PA32</t>
  </si>
  <si>
    <t>PA34</t>
  </si>
  <si>
    <t>BN2A</t>
  </si>
  <si>
    <t>C210</t>
  </si>
  <si>
    <t>C414</t>
  </si>
  <si>
    <t>PA23</t>
  </si>
  <si>
    <t>B06</t>
  </si>
  <si>
    <t>AS50</t>
  </si>
  <si>
    <t>R44</t>
  </si>
  <si>
    <t>C303</t>
  </si>
  <si>
    <t>H500</t>
  </si>
  <si>
    <t>MI8</t>
  </si>
  <si>
    <t>C208</t>
  </si>
  <si>
    <t>B200</t>
  </si>
  <si>
    <t>BE20</t>
  </si>
  <si>
    <t>BE40</t>
  </si>
  <si>
    <t>L410</t>
  </si>
  <si>
    <t>B105</t>
  </si>
  <si>
    <t>C402</t>
  </si>
  <si>
    <t>EC45</t>
  </si>
  <si>
    <t>H25B</t>
  </si>
  <si>
    <t>Numero  
 Aeronaves</t>
  </si>
  <si>
    <t>COSTOS  TOTALES</t>
  </si>
  <si>
    <t xml:space="preserve">Total Tripulación Comando </t>
  </si>
  <si>
    <t xml:space="preserve">Total Tripulación Cabina </t>
  </si>
  <si>
    <t xml:space="preserve">Total Seguros </t>
  </si>
  <si>
    <t xml:space="preserve">Total Servicios Aeronaúticos </t>
  </si>
  <si>
    <t xml:space="preserve">Total Mantenimiento </t>
  </si>
  <si>
    <t xml:space="preserve">Total Servicio a Pasajeros </t>
  </si>
  <si>
    <t xml:space="preserve">Total Combustible </t>
  </si>
  <si>
    <t xml:space="preserve">Total Depreciación </t>
  </si>
  <si>
    <t xml:space="preserve">Total Arriendo </t>
  </si>
  <si>
    <t xml:space="preserve">Total Administración </t>
  </si>
  <si>
    <t xml:space="preserve">Total Ventas </t>
  </si>
  <si>
    <t xml:space="preserve">Total Financieros </t>
  </si>
  <si>
    <t xml:space="preserve">TRIPULACION </t>
  </si>
  <si>
    <t>SEGUROS</t>
  </si>
  <si>
    <t>SERV. AERON.</t>
  </si>
  <si>
    <t>MANTENIMIENTO</t>
  </si>
  <si>
    <t>SERV. A PAX</t>
  </si>
  <si>
    <t>COMBUSTIBLE</t>
  </si>
  <si>
    <t>DEPRECIACIÓN</t>
  </si>
  <si>
    <t>ARRIENDO</t>
  </si>
  <si>
    <t>TOTAL COSTOS DIRECTOS</t>
  </si>
  <si>
    <t>ADMINISTRACIÓN</t>
  </si>
  <si>
    <t>VENTAS</t>
  </si>
  <si>
    <t>FINANCIERO</t>
  </si>
  <si>
    <t>TOTAL COSTOS INDIRECTOS</t>
  </si>
  <si>
    <t>COSTOS TOTALES</t>
  </si>
  <si>
    <t>TOTAL No. HORAS</t>
  </si>
  <si>
    <t>TOTAL No. VUELOS</t>
  </si>
  <si>
    <t>TOTAL No. AERONAVES</t>
  </si>
  <si>
    <t>CONCEPTOS</t>
  </si>
  <si>
    <t>PARTICIPACION</t>
  </si>
  <si>
    <t>TRIPUL CABINA</t>
  </si>
  <si>
    <t>Total Combustible</t>
  </si>
  <si>
    <t>Total Servicios Aeronaúticos</t>
  </si>
  <si>
    <t>Total Administración</t>
  </si>
  <si>
    <t>Total Ventas</t>
  </si>
  <si>
    <t>Total Tripulación Comando</t>
  </si>
  <si>
    <t>Total Seguros</t>
  </si>
  <si>
    <t>Total Depreciación</t>
  </si>
  <si>
    <t>Total Arriendo</t>
  </si>
  <si>
    <t>Total Financieros</t>
  </si>
  <si>
    <t>COSTOS DIRECTOS</t>
  </si>
  <si>
    <t>COSTOS INDIRECTOS</t>
  </si>
  <si>
    <t xml:space="preserve">EMPRESAS DE TRANSPORTE AÉREO  COMERCIAL REGIONAL  - COSTOS DE OPERACIÓN POR TIPO DE AERONAVE  </t>
  </si>
  <si>
    <t xml:space="preserve">TRABAJOS AEREOS ESPECIALES - AVIACION AGRICOLA - COSTOS DE OPERACIÓN  </t>
  </si>
  <si>
    <t>EMPRESAS DE TRANSPORTE AÉREO  CARGA I SEMESTRE</t>
  </si>
  <si>
    <t>EMPRESAS DE TRANSPORTE AÉREO  CARGA II SEMESTRE</t>
  </si>
  <si>
    <t xml:space="preserve">EMPRESAS DE TRANSPORTE AÉREO  COMERCIAL REGIONAL  I SEMESTRE </t>
  </si>
  <si>
    <t>EMPRESAS DE TRANSPORTE AÉREO  COMERCIAL REGIONAL  II SEMESTRE</t>
  </si>
  <si>
    <t>EMPRESAS DE TRANSPORTE AÉREO PASAJEROS REGULAR NACIONAL  I SEMESTRE</t>
  </si>
  <si>
    <t xml:space="preserve">EMPRESAS DE TRANSPORTE AÉREO PASAJEROS REGULAR NACIONAL  II SEMESTRE </t>
  </si>
  <si>
    <t>EMPRESAS DE TRANSPORTE AÉREO - AEROTAXIS  I SEMESTRE</t>
  </si>
  <si>
    <t>EMPRESAS DE TRANSPORTE AÉREO - AEROTAXIS  II SEMESTRE</t>
  </si>
  <si>
    <t>TRABAJOS AEREOS ESPECIALES I SEMESTRE</t>
  </si>
  <si>
    <t>TRABAJOS AEREOS ESPECIALES II SEMESTRE</t>
  </si>
  <si>
    <t>TRABAJOS AEREOS ESPECIALES  - AVIACION AGRICOLA  - I SEMESTRE</t>
  </si>
  <si>
    <t>TRABAJOS AEREOS ESPECIALES  - AVIACION AGRICOLA  - II SEMESTRE</t>
  </si>
  <si>
    <t>PAG</t>
  </si>
  <si>
    <t>CONCEPTO</t>
  </si>
  <si>
    <t xml:space="preserve">EMPRESAS DE TRANSPORTE AÉREO PASAJEROS REGULAR NACIONAL   -  COSTOS DE OPERACIÓN POR TIPO DE AERONAVE   </t>
  </si>
  <si>
    <t>C O N T E N I D O</t>
  </si>
  <si>
    <t>Sigla</t>
  </si>
  <si>
    <t>0BH</t>
  </si>
  <si>
    <t>COMPAÑIA AEROAGRICOLA GIRARDOT LTDA. "AGIL LTDA"</t>
  </si>
  <si>
    <t>0CK</t>
  </si>
  <si>
    <t>FARO LTDA. FUMIGACION AEREA DEL ORIENTE</t>
  </si>
  <si>
    <t>0BR</t>
  </si>
  <si>
    <t>COMPAÑIA AEROFUMIGACIONES CALIMA S.A.S. "CALIMA S.A.S."</t>
  </si>
  <si>
    <t>ODV</t>
  </si>
  <si>
    <t>AEROSERVICIOS MAJAGUAL LTDA "ASEM LTDA"</t>
  </si>
  <si>
    <t>0BM</t>
  </si>
  <si>
    <t>0BN</t>
  </si>
  <si>
    <t>AGRICOLA DE SERVICIOS AEREOS DEL META "ASAM LTDA"</t>
  </si>
  <si>
    <t>0CC</t>
  </si>
  <si>
    <t>FAGA LTDA. FUMIGACIONES AEREAS GAVIOTAS CIA.</t>
  </si>
  <si>
    <t>0CI</t>
  </si>
  <si>
    <t>0CJ</t>
  </si>
  <si>
    <t>FARI LTDA. FUMIGACIONES AEREAS DEL ARIARI</t>
  </si>
  <si>
    <t>0DP</t>
  </si>
  <si>
    <t>COMERCIALIZADORA ECO LTDA.</t>
  </si>
  <si>
    <t>0BV</t>
  </si>
  <si>
    <t>0CP</t>
  </si>
  <si>
    <t>SERVICIOS AGRICOLAS FIBA S.A.,</t>
  </si>
  <si>
    <t>0DD</t>
  </si>
  <si>
    <t>SANIDAD VEGETAL CRUZ VERDE LTDA.</t>
  </si>
  <si>
    <t>0DH</t>
  </si>
  <si>
    <t>0DM</t>
  </si>
  <si>
    <t>SFA LTDA. SERVICIO DE FUMIGACION AEREA DEL CASANARE</t>
  </si>
  <si>
    <t>0DR</t>
  </si>
  <si>
    <t>SAO E.U. SERV AER ORIENTE EMP UNIPERSONAL</t>
  </si>
  <si>
    <t>0DY</t>
  </si>
  <si>
    <t>COMPAÑÍA COLOMBIANA DE AEROSERVICIOS CCA LTDA.</t>
  </si>
  <si>
    <t>SDK</t>
  </si>
  <si>
    <t>SDV</t>
  </si>
  <si>
    <t>SELVA LTDA". SERVICIO AEREO DEL VAUPES</t>
  </si>
  <si>
    <t>KRE</t>
  </si>
  <si>
    <t>AEROSUCRE S.A.</t>
  </si>
  <si>
    <t>LAU</t>
  </si>
  <si>
    <t>LINEAS AEREAS SURAMERICANAS S.A.</t>
  </si>
  <si>
    <t>GSE</t>
  </si>
  <si>
    <t>C. V. CARGO S. A. ANTES C. V. LOGISTICS S.A.</t>
  </si>
  <si>
    <t>B727</t>
  </si>
  <si>
    <t>AJT</t>
  </si>
  <si>
    <t>AMERIJET INTERNATIONAL COLOMBIA</t>
  </si>
  <si>
    <t>CLX</t>
  </si>
  <si>
    <t>CARGOLUX AIRLINES INTERNATIONAL S.A. SUCURSAL COLOMBIA.</t>
  </si>
  <si>
    <t>LAE</t>
  </si>
  <si>
    <t>LACOL LTDA." LINEAS AEREAS COLOMBIANAS</t>
  </si>
  <si>
    <t>MAA</t>
  </si>
  <si>
    <t>MASAIR. AEROTRANSPORTES MAS DE CARGA SUCURSAL COL.</t>
  </si>
  <si>
    <t>TUS</t>
  </si>
  <si>
    <t>ABSA AEROLINEAS BRASILERAS S.A</t>
  </si>
  <si>
    <t>6AD</t>
  </si>
  <si>
    <t>AIR COLOMBIA S. A.</t>
  </si>
  <si>
    <t>6AF</t>
  </si>
  <si>
    <t>ALIANSA S.A. AEROLINEAS ANDINAS</t>
  </si>
  <si>
    <t>FDX</t>
  </si>
  <si>
    <t>FEDERAL EXPRESS CORPORATION</t>
  </si>
  <si>
    <t>MPH</t>
  </si>
  <si>
    <t>MARTINAIR HOLLAND N.V.</t>
  </si>
  <si>
    <t>1GH</t>
  </si>
  <si>
    <t>1CE</t>
  </si>
  <si>
    <t>AVIONES Y HELICOPTEROS DE COLOMBIA "AVIHECO S. A."</t>
  </si>
  <si>
    <t>1EH</t>
  </si>
  <si>
    <t>SEARCA S.A. SERVICIO AEREO DE CAPURGANA</t>
  </si>
  <si>
    <t>1FC</t>
  </si>
  <si>
    <t>TRANSPORTE AEREO DE COLOMBIA S.A.</t>
  </si>
  <si>
    <t>1FT</t>
  </si>
  <si>
    <t>AEXPA S.A. AEROEXPRESO DEL PACIFICO</t>
  </si>
  <si>
    <t>GLG</t>
  </si>
  <si>
    <t>AEROLINEAS GALAPAGOS S.A. AEROGAL SUCURSAL COLOMBIANA</t>
  </si>
  <si>
    <t>LPE</t>
  </si>
  <si>
    <t>LAN PERU S.A. "LPE"</t>
  </si>
  <si>
    <t>NKS</t>
  </si>
  <si>
    <t>SPIRIT AIRLINES INC</t>
  </si>
  <si>
    <t>TAE</t>
  </si>
  <si>
    <t>TAME LINEA AEREA DEL ECUADOR</t>
  </si>
  <si>
    <t>JBU</t>
  </si>
  <si>
    <t>JETBLUE AIRWAYS CORPORATION-SUCURSAL COLOMBIA</t>
  </si>
  <si>
    <t>A343</t>
  </si>
  <si>
    <t>ARG</t>
  </si>
  <si>
    <t>AEROLINEAS ARGENTINAS</t>
  </si>
  <si>
    <t>A346</t>
  </si>
  <si>
    <t>IBE</t>
  </si>
  <si>
    <t>AMX</t>
  </si>
  <si>
    <t>AEROVIAS DE MEXICO S. A. AEROMEXICO SUCURSAL COLOMBIA</t>
  </si>
  <si>
    <t>COA</t>
  </si>
  <si>
    <t>CONTINENTAL AIRLINES INC.</t>
  </si>
  <si>
    <t>DAL</t>
  </si>
  <si>
    <t>DELTA AIR LINES INC. SUCURSAL DE COLOMBIA</t>
  </si>
  <si>
    <t>B738</t>
  </si>
  <si>
    <t>B752</t>
  </si>
  <si>
    <t>LAN</t>
  </si>
  <si>
    <t>T204</t>
  </si>
  <si>
    <t>CUB</t>
  </si>
  <si>
    <t>COMPANIA NACIONAL CUBANA DE AVIACION.</t>
  </si>
  <si>
    <t>TAM</t>
  </si>
  <si>
    <t>TAM LINHAS AEREAS S A SUCURSAL COLOMBIA</t>
  </si>
  <si>
    <t>MD82</t>
  </si>
  <si>
    <t>INC</t>
  </si>
  <si>
    <t>INSEL AIR INTERNATIONAL B V SUCURSAL COLOMBIA</t>
  </si>
  <si>
    <t>ANQ</t>
  </si>
  <si>
    <t>AEROLINEA DE ANTIOQUIA S.A</t>
  </si>
  <si>
    <t>EFY</t>
  </si>
  <si>
    <t>HEL</t>
  </si>
  <si>
    <t>1GI</t>
  </si>
  <si>
    <t>NACIONAL DE AVIACION S. A.</t>
  </si>
  <si>
    <t>1EN</t>
  </si>
  <si>
    <t>1BO</t>
  </si>
  <si>
    <t>1CG</t>
  </si>
  <si>
    <t>AVIONES DEL CESAR S.A.S, -AVIOCESAR S.A.S.</t>
  </si>
  <si>
    <t>1CV</t>
  </si>
  <si>
    <t>HELISERVICE LTDA.</t>
  </si>
  <si>
    <t>1CX</t>
  </si>
  <si>
    <t>HELICOPTEROS TERRITORIALES DE COLOMBIA S.A.S. HELITEC</t>
  </si>
  <si>
    <t>1FJ</t>
  </si>
  <si>
    <t>TECNIAEREAS DE COLOMBIA S A S</t>
  </si>
  <si>
    <t>1FQ</t>
  </si>
  <si>
    <t>AEROCHARTER ANDINA S. A.</t>
  </si>
  <si>
    <t>1FU</t>
  </si>
  <si>
    <t>HELISTAR S A S</t>
  </si>
  <si>
    <t>PHC</t>
  </si>
  <si>
    <t>PETROLEUM AVIATION AND SERVICES S.A.S</t>
  </si>
  <si>
    <t>1DS</t>
  </si>
  <si>
    <t>RIO SUR S. A.</t>
  </si>
  <si>
    <t>1ED</t>
  </si>
  <si>
    <t>SERVICIOS AEREOS PANAMERICANOS LIMITADA "SARPA LTDA"</t>
  </si>
  <si>
    <t>AJS</t>
  </si>
  <si>
    <t>CENTRAL CHARTER DE COLOMBIA S.A.</t>
  </si>
  <si>
    <t>1BP</t>
  </si>
  <si>
    <t>1DF</t>
  </si>
  <si>
    <t>LANS S.A.S. LINEAS AEREAS DEL NORTE DE SANTANDER S.A.S.</t>
  </si>
  <si>
    <t>1BC</t>
  </si>
  <si>
    <t>1AE</t>
  </si>
  <si>
    <t>AERO APOYO LTDA." TRANSPORTE AEREO DE APOYO PETROLERO</t>
  </si>
  <si>
    <t>1AM</t>
  </si>
  <si>
    <t>AEROTAXI DEL ORIENTE COLOMBIANO "AEROCOL S.A.S"</t>
  </si>
  <si>
    <t>1AS</t>
  </si>
  <si>
    <t>AEROMENEGUA LTDA. TAXI AEREO DEL ALTO MENEGUA</t>
  </si>
  <si>
    <t>1EG</t>
  </si>
  <si>
    <t>SAVIARE LTDA. SERVICIOS AEREOS DEL GUAVIARE</t>
  </si>
  <si>
    <t>1GK</t>
  </si>
  <si>
    <t>AEROESTAR LTDA</t>
  </si>
  <si>
    <t>1DY</t>
  </si>
  <si>
    <t>SAER LTDA. SERVICIO AEREO REGIONAL</t>
  </si>
  <si>
    <t>1BT</t>
  </si>
  <si>
    <t>ARO LTDA. AEROVIAS REGIONALES DEL ORIENTE</t>
  </si>
  <si>
    <t>1BE</t>
  </si>
  <si>
    <t>1EQ</t>
  </si>
  <si>
    <t>TAERCO LTDA. TAXI AEREO COLOMBIANO</t>
  </si>
  <si>
    <t>1FR</t>
  </si>
  <si>
    <t>AEROEJECUTIVOS DE ANTIOQUIA S.A.</t>
  </si>
  <si>
    <t>1DO</t>
  </si>
  <si>
    <t>LLANERA DE AVIACION S. A.</t>
  </si>
  <si>
    <t>1FL</t>
  </si>
  <si>
    <t>1GB</t>
  </si>
  <si>
    <t>HELIGOLFO S.A.</t>
  </si>
  <si>
    <t>1CP</t>
  </si>
  <si>
    <t>HELICOPTEROS Y AVIONES S.A.S. "HELIAV S.A.S."</t>
  </si>
  <si>
    <t>1AP</t>
  </si>
  <si>
    <t>AEROGALAN LTDA. LINEAS AEREAS GALAN</t>
  </si>
  <si>
    <t>3GH</t>
  </si>
  <si>
    <t>OAA</t>
  </si>
  <si>
    <t>0AC</t>
  </si>
  <si>
    <t>AEROESTUDIOS LTDA.</t>
  </si>
  <si>
    <t>0AH</t>
  </si>
  <si>
    <t>FAL INGENIEROS S A S</t>
  </si>
  <si>
    <t>AVA</t>
  </si>
  <si>
    <t>AEROVIAS DEL CONTINENTE AMERICANO S.A. "AVIANCA S.A"</t>
  </si>
  <si>
    <t>ARE</t>
  </si>
  <si>
    <t>RPB</t>
  </si>
  <si>
    <t>AEROREPUBLICA S.A.</t>
  </si>
  <si>
    <t>TAI</t>
  </si>
  <si>
    <t>TACA INTERNATIONAL AIRLINES S A SUCURSAL COLOMBIA</t>
  </si>
  <si>
    <t>DLH</t>
  </si>
  <si>
    <t>DEUTSCHE LUFTHANSA AKTIENGESELLSCHAFT</t>
  </si>
  <si>
    <t>0BT</t>
  </si>
  <si>
    <t>COMPAÑIA AERO AGRICOLA INTEGRAL S.A.S. "CAAISA"</t>
  </si>
  <si>
    <t>VEC</t>
  </si>
  <si>
    <t>CMP</t>
  </si>
  <si>
    <t>COPA COMPANIA PANAMENA DE AVIACION S.A.</t>
  </si>
  <si>
    <t>FWL</t>
  </si>
  <si>
    <t>FLORIDA WEST INTERNATIONAL AIRWAYS INC. SUCURSAL COLOMBIA</t>
  </si>
  <si>
    <t>LAX</t>
  </si>
  <si>
    <t>TPA</t>
  </si>
  <si>
    <t>1GO</t>
  </si>
  <si>
    <t>GLOBAL SERVICE AVIATION LTDA. GSA LTDA.</t>
  </si>
  <si>
    <t>1EY</t>
  </si>
  <si>
    <t>TARI LTDA." TRANSPORTES AEREOS DEL ARIARI</t>
  </si>
  <si>
    <t>1GN</t>
  </si>
  <si>
    <t>LATINOAMERICANA DE SERVICIOS AEREO LASER AEREO S.A.S.</t>
  </si>
  <si>
    <t>1GP</t>
  </si>
  <si>
    <t>AERO TAXI GUAYMARAL ATG S.A.S.,</t>
  </si>
  <si>
    <t>0DQ</t>
  </si>
  <si>
    <t>AMA LTDA. AVIONES Y MAQUINARIAS AGRICOLAS</t>
  </si>
  <si>
    <t>E170</t>
  </si>
  <si>
    <t>1CW</t>
  </si>
  <si>
    <t>VERTICAL DE AVIACION S A S</t>
  </si>
  <si>
    <t>0CN</t>
  </si>
  <si>
    <t>FATOL LTDA. FUMIGACION AEREA DEL TOLIMA</t>
  </si>
  <si>
    <t>0CT</t>
  </si>
  <si>
    <t>FUMINORTE LTDA. FUMIGACIONES AEREAS NORTE</t>
  </si>
  <si>
    <t>Total Tripulación Cabina</t>
  </si>
  <si>
    <t xml:space="preserve">EMPRESAS DE TRANSPORTE AÉREO- CARGA </t>
  </si>
  <si>
    <t xml:space="preserve">EMPRESAS DE TRANSPORTE AÉREO PASAJEROS REGULAR INTERNACIONAL  I SEMESTRE </t>
  </si>
  <si>
    <t xml:space="preserve">EMPRESAS DE TRANSPORTE AÉREO PASAJEROS REGULAR INTERNACIONAL  II SEMESTRE </t>
  </si>
  <si>
    <t xml:space="preserve">EMPRESAS DE TRANSPORTE AÉREO CARGA INTERNACIONAL  I  SEMESTRE </t>
  </si>
  <si>
    <t xml:space="preserve">EMPRESAS DE TRANSPORTE AÉREO CARGA INTERNACIONAL  II  SEMESTRE </t>
  </si>
  <si>
    <t xml:space="preserve">EMPRESAS DE TRANSPORTE AÉREO PASAJEROS REGULAR INTERNACIONAL   -  COSTOS DE OPERACIÓN POR TIPO DE AERONAVE   </t>
  </si>
  <si>
    <t>No. EMPRE. PRESENTARON INFORME</t>
  </si>
  <si>
    <t>% CUMPLIMIENTO</t>
  </si>
  <si>
    <t>TRANASPORTE AÉREO CARGA INTERNACIONAL</t>
  </si>
  <si>
    <t>TRANSPORTE AÉREO CARGA NACIONAL</t>
  </si>
  <si>
    <t>TRANSPORTE AÉREO PASAJEROS REGULAR INTRNACIONAL</t>
  </si>
  <si>
    <t>TRANSPORTE AÉREO PASAJEROS REGULAR NACIONAL</t>
  </si>
  <si>
    <t>TRANSPORTE AÉREO  COMERCIAL REGIONAL</t>
  </si>
  <si>
    <t>TRANSPORTE AÉREO  NO REGULAR  -AEROTAXIS</t>
  </si>
  <si>
    <t>TOTAL EMPRESAS VIGENTES</t>
  </si>
  <si>
    <t>TRABAJOS AÉREOS ESPECIALES - AVIACION AGRICOLA</t>
  </si>
  <si>
    <t>MODALIDADES</t>
  </si>
  <si>
    <t>TRANSPORTE AÉREO ESPECIAL DE CARGA</t>
  </si>
  <si>
    <r>
      <t xml:space="preserve">TRABAJOS AÉREOS ESPECIALES: </t>
    </r>
    <r>
      <rPr>
        <sz val="10"/>
        <color theme="1"/>
        <rFont val="Calibri"/>
        <family val="2"/>
      </rPr>
      <t>(Publicidad, aerofotografía, ambulancia, etc.)</t>
    </r>
  </si>
  <si>
    <t>Razón Social</t>
  </si>
  <si>
    <t>RELACION EMPRESAS - TIPO AERONAVE</t>
  </si>
  <si>
    <t>COBERTURA</t>
  </si>
  <si>
    <t>COSTOS DE OPERACIÓN POR TIPO DE AERONAVE  I SEMESTRE DE 2012</t>
  </si>
  <si>
    <t>COSTOS DE OPERACIÓN I  SEMESTRE DE 2012 POR DESIGNADOR</t>
  </si>
  <si>
    <t>VVC</t>
  </si>
  <si>
    <t>FAST COLOMBIA SAS</t>
  </si>
  <si>
    <t>IBERIA LINEAS AEREAS DE ESPANA SOCIEDAD ANONIMA OPERADORA SUCURSAL COLOMBIANA - IBERIA OPERADORA</t>
  </si>
  <si>
    <t>SOCIEDAD AEREA DEL CAQUETA EN COMANDITA POR ACCIONES "SADELCA S.C.A."</t>
  </si>
  <si>
    <t>AEROLINEA DEL CARIBE S. A. "AER CARIBE S.A."</t>
  </si>
  <si>
    <t>SERVICIOS INTEGRALES HELICOPORTADOS SAS "SICHER HELICOPTER SAS"</t>
  </si>
  <si>
    <t>AUS6</t>
  </si>
  <si>
    <t>COMPAÑIA DE VUELO DE HELICOPTEROS COMERCIALES S.A.S. "HELIFLY S.A.S."</t>
  </si>
  <si>
    <t>TAMPA CARGO S. A. ANTES TAMPA CARGA-TRANSP AER MERCAN PANAMER S.A.</t>
  </si>
  <si>
    <t>LAN AIRLINES S. A SUCURSAL COLOMBIA, ANTES LAN CHILE S.A. SUCURSAL COLOMBIA</t>
  </si>
  <si>
    <t>AEROLÍNEAS PETROLERAS S.A.S. "ALPES S.A.S."</t>
  </si>
  <si>
    <t>BE30</t>
  </si>
  <si>
    <t>1BR</t>
  </si>
  <si>
    <t>ARALL LTDA. AEROLINEAS LLANERAS</t>
  </si>
  <si>
    <t>AERO SANIDAD AGRICOLA S. A. S. "ASA S.A.S."</t>
  </si>
  <si>
    <t>FUMIGACIONES AEREAS DE COLOMBIA S.A.S. "FARCA S.A.S."</t>
  </si>
  <si>
    <t>CHARTER DEL CARIBE S.A.S.</t>
  </si>
  <si>
    <t>EMPRESA AEREA DE SERVICIOS Y FACILITACION LOGISTICA INTEGRAL S.A. "EASYFLY S.A."</t>
  </si>
  <si>
    <t>KA27</t>
  </si>
  <si>
    <t>M18</t>
  </si>
  <si>
    <t>MD11</t>
  </si>
  <si>
    <t>P28A</t>
  </si>
  <si>
    <t>0BX</t>
  </si>
  <si>
    <t>ESTRA LTDA. ESPINAL TRABAJOS AEREOS</t>
  </si>
  <si>
    <t>SF34</t>
  </si>
  <si>
    <t>SR22</t>
  </si>
  <si>
    <t>Actividad1</t>
  </si>
  <si>
    <t>HELICOL S A S  HELICOPTEROS NACIONALES DE COLOMBIA S.A.S.</t>
  </si>
  <si>
    <t>TA</t>
  </si>
  <si>
    <t>TR</t>
  </si>
  <si>
    <t>PA</t>
  </si>
  <si>
    <t>ONE</t>
  </si>
  <si>
    <t>OCEANAIR LINHAS AEREAS S A SUCURSAL COLOMBIA</t>
  </si>
  <si>
    <t>PC</t>
  </si>
  <si>
    <t>AIRES S.A." AEROVIAS DE INTEGRACION REGIONAL S .A  Y/O LAN COLOMBIA  AIRLINES S A Y/O LAN COLOMBIA AIRLINES</t>
  </si>
  <si>
    <t>AG</t>
  </si>
  <si>
    <t>CA</t>
  </si>
  <si>
    <t>CE</t>
  </si>
  <si>
    <t>1EE</t>
  </si>
  <si>
    <t>SASA S.A. SOCD AERONAUT DE SANTANDER.</t>
  </si>
  <si>
    <t>1GM</t>
  </si>
  <si>
    <t>DELTA HELICOPTEROS S. A.</t>
  </si>
  <si>
    <t>CR</t>
  </si>
  <si>
    <t>INTERNACIONAL EJECUTIVA DE AVIACION   AVIACION S.A.S.
ANTES AEROLINEAS DEL OCCIDENTE LA OCXI SA</t>
  </si>
  <si>
    <t>VENSECAR INTERNACIONAL C. A.  SUCURSAL COLOMBIA</t>
  </si>
  <si>
    <t>LINEA AEREA CARGUERA DE COLOMBIA S.A.   LANCO S. A.</t>
  </si>
  <si>
    <t>TE</t>
  </si>
  <si>
    <t>AEROTAXI DEL UPIA S.A.S.  AERUPIA S.A.S.</t>
  </si>
  <si>
    <t>AERIAL SIGN  S A S - AVIONES PUBLICITARIOS DE COLOMBIA S A S</t>
  </si>
  <si>
    <t>VIAS AEREAS NACIONALES  VIANA S.A.S.</t>
  </si>
  <si>
    <t>SC</t>
  </si>
  <si>
    <t>COALCESAR LTDA. COOP MULTIACTIVA  ALGODONERA DEL DEPTO DEL CESAR</t>
  </si>
  <si>
    <t>SANIDAD AEROAGRICOLA S A  SIGLA SANAR S.A</t>
  </si>
  <si>
    <t>I SEMESTRE 2012</t>
  </si>
  <si>
    <t>Base de datos  12/09/2012</t>
  </si>
  <si>
    <r>
      <rPr>
        <b/>
        <sz val="11"/>
        <color theme="1"/>
        <rFont val="Calibri"/>
        <family val="2"/>
      </rPr>
      <t>Fuente</t>
    </r>
    <r>
      <rPr>
        <sz val="11"/>
        <color theme="1"/>
        <rFont val="Calibri"/>
        <family val="2"/>
      </rPr>
      <t>: Empresas  Aviación Agricola 0BR-0BH-0BM-0BN-0BR-0CC-0CI-0CJ-0CT-0DP-0DQ-ODV-0BT-0BV-0BX-0CN-0CP-0DD-0DH-0DM-0DR-0DY-0DM y 0BR</t>
    </r>
  </si>
  <si>
    <r>
      <rPr>
        <b/>
        <sz val="11"/>
        <color theme="1"/>
        <rFont val="Calibri"/>
        <family val="2"/>
      </rPr>
      <t>Notas</t>
    </r>
    <r>
      <rPr>
        <sz val="11"/>
        <color theme="1"/>
        <rFont val="Calibri"/>
        <family val="2"/>
      </rPr>
      <t>: La información que contiene este documento es el promedio ponderado por el No. De horas.</t>
    </r>
  </si>
  <si>
    <t>EMPRESAS DE TRANSPORTE AÉREO  CARGA  - COSTOS DE OPERACIÓN POR TIPO DE AERONAVE -   I SEMESTRE DE 2012</t>
  </si>
  <si>
    <t>B763B</t>
  </si>
  <si>
    <t>COSTOS DE OPERACIÓN POR TIPO DE AERONAVE - PRIMER SEMESTRE 2012</t>
  </si>
  <si>
    <t>I SEMESTRE DE 2012</t>
  </si>
  <si>
    <r>
      <rPr>
        <b/>
        <sz val="11"/>
        <color theme="1"/>
        <rFont val="Calibri"/>
        <family val="2"/>
      </rPr>
      <t>Fuente</t>
    </r>
    <r>
      <rPr>
        <sz val="11"/>
        <color theme="1"/>
        <rFont val="Calibri"/>
        <family val="2"/>
      </rPr>
      <t>: Empresas de transporte aéreas SEARCA, AEXPA, TRANSPORTE AERÉO DE COLOMBIA.</t>
    </r>
  </si>
  <si>
    <r>
      <rPr>
        <b/>
        <sz val="11"/>
        <color theme="1"/>
        <rFont val="Calibri"/>
        <family val="2"/>
      </rPr>
      <t>Fuente:</t>
    </r>
    <r>
      <rPr>
        <sz val="11"/>
        <color theme="1"/>
        <rFont val="Calibri"/>
        <family val="2"/>
      </rPr>
      <t xml:space="preserve"> Empresas Aéreas SDK-SDV-6AF-KRE-LAU-GSE-TPA-LAE-6AD</t>
    </r>
  </si>
  <si>
    <r>
      <rPr>
        <b/>
        <sz val="11"/>
        <color theme="1"/>
        <rFont val="Calibri"/>
        <family val="2"/>
      </rPr>
      <t>Notas:</t>
    </r>
    <r>
      <rPr>
        <sz val="11"/>
        <color theme="1"/>
        <rFont val="Calibri"/>
        <family val="2"/>
      </rPr>
      <t xml:space="preserve"> La información que contiene este documento es el promedio ponderado por el No. De horas.</t>
    </r>
  </si>
  <si>
    <r>
      <rPr>
        <b/>
        <sz val="11"/>
        <color theme="1"/>
        <rFont val="Calibri"/>
        <family val="2"/>
      </rPr>
      <t>Fuente</t>
    </r>
    <r>
      <rPr>
        <sz val="11"/>
        <color theme="1"/>
        <rFont val="Calibri"/>
        <family val="2"/>
      </rPr>
      <t>: Empresas Aéreas  AMERIJET-FEDERAL-VENSECAR-FLORIDA WEST-CARGOLUX-MASAIR-ABSA - MARTINAIR HOLLAND.</t>
    </r>
  </si>
  <si>
    <r>
      <rPr>
        <b/>
        <sz val="11"/>
        <color theme="1"/>
        <rFont val="Calibri"/>
        <family val="2"/>
      </rPr>
      <t>Nota:</t>
    </r>
    <r>
      <rPr>
        <sz val="11"/>
        <color theme="1"/>
        <rFont val="Calibri"/>
        <family val="2"/>
      </rPr>
      <t xml:space="preserve"> La información que contiene este documento es el promedio ponderado por el No. De horas.</t>
    </r>
  </si>
  <si>
    <t>PRIMER  SEMESTRE 2012</t>
  </si>
  <si>
    <r>
      <rPr>
        <b/>
        <sz val="11"/>
        <color theme="1"/>
        <rFont val="Calibri"/>
        <family val="2"/>
      </rPr>
      <t>Fuente</t>
    </r>
    <r>
      <rPr>
        <sz val="11"/>
        <color theme="1"/>
        <rFont val="Calibri"/>
        <family val="2"/>
      </rPr>
      <t>: Empresas Aéreas Aerogal- Lan Perú- Spirit- Tame-Taca-Jetblue-Aerolíneas Argentinas-Iberia-Deutsche lufthansa- Continental- Aeromexico- Copa- Delta- Lan Airlines- Cubana- Insel - Tam Linhas</t>
    </r>
  </si>
  <si>
    <r>
      <rPr>
        <b/>
        <sz val="11"/>
        <color theme="1"/>
        <rFont val="Calibri"/>
        <family val="2"/>
      </rPr>
      <t>Notas</t>
    </r>
    <r>
      <rPr>
        <sz val="11"/>
        <color theme="1"/>
        <rFont val="Calibri"/>
        <family val="2"/>
      </rPr>
      <t>:La información que contiene este documento es el promedio ponderado por el No. De horas.</t>
    </r>
  </si>
  <si>
    <t>PRIMER SEMESTRE 2012</t>
  </si>
  <si>
    <r>
      <rPr>
        <b/>
        <sz val="11"/>
        <color theme="1"/>
        <rFont val="Calibri"/>
        <family val="2"/>
      </rPr>
      <t>Notas:</t>
    </r>
    <r>
      <rPr>
        <sz val="11"/>
        <color theme="1"/>
        <rFont val="Calibri"/>
        <family val="2"/>
      </rPr>
      <t xml:space="preserve"> La información que contiene este documento es el promedio ponderado por el No. De horas</t>
    </r>
  </si>
  <si>
    <r>
      <rPr>
        <b/>
        <sz val="11"/>
        <color theme="1"/>
        <rFont val="Calibri"/>
        <family val="2"/>
      </rPr>
      <t xml:space="preserve">Fuente: </t>
    </r>
    <r>
      <rPr>
        <sz val="11"/>
        <color theme="1"/>
        <rFont val="Calibri"/>
        <family val="2"/>
      </rPr>
      <t>Empresas Aéreas Avianca, Ada, Aerorepublica, Aires, Easyfly, Fast Colombia</t>
    </r>
  </si>
  <si>
    <t>Fuente: Empresas Trabajos Aéreos Especiales Global Service, Aerial, Aeroestudios y FAL</t>
  </si>
  <si>
    <t>Notas: La información que contiene este documento es el promedio ponderado por el No. De horas.</t>
  </si>
  <si>
    <t>Base de datos 12/09/2012</t>
  </si>
  <si>
    <t>TRABAJOS AEREOS ESPECIALES - COSTOS DE OPERACIÓN POR TIPO DE AERONAVE 
 I SEMESTRE 2012</t>
  </si>
  <si>
    <t xml:space="preserve"> Tripulación Comando Fijos</t>
  </si>
  <si>
    <t xml:space="preserve"> Total Seguros Fijos</t>
  </si>
  <si>
    <t xml:space="preserve"> Total Servicios Aeronaúticos Variables</t>
  </si>
  <si>
    <t xml:space="preserve"> Total Mantenimiento Variables</t>
  </si>
  <si>
    <t xml:space="preserve"> Total Servicio a Pasajeros Variables</t>
  </si>
  <si>
    <t xml:space="preserve"> Total Combustible Variables</t>
  </si>
  <si>
    <t xml:space="preserve"> Total Depreciación Fijos</t>
  </si>
  <si>
    <t xml:space="preserve"> Total Arriendo Fijos</t>
  </si>
  <si>
    <t xml:space="preserve"> Total Administración Fijos</t>
  </si>
  <si>
    <t xml:space="preserve"> Total Ventas Fijos</t>
  </si>
  <si>
    <t xml:space="preserve"> Total Financieros Fijos</t>
  </si>
  <si>
    <t xml:space="preserve"> Total Numero Horas</t>
  </si>
  <si>
    <t xml:space="preserve"> Total Numero Vuelos</t>
  </si>
  <si>
    <t xml:space="preserve"> Total Numero Aeronaves</t>
  </si>
  <si>
    <t>EMPRESAS DE TRANSPORTE AÉREO - AEROTAXIS - COSTOS DE OPERACIÓN   -  I SEMESTRE DE 2012</t>
  </si>
  <si>
    <t>Total Numero Aeronaves</t>
  </si>
  <si>
    <r>
      <rPr>
        <b/>
        <sz val="11"/>
        <color theme="1"/>
        <rFont val="Calibri"/>
        <family val="2"/>
      </rPr>
      <t>Fuente</t>
    </r>
    <r>
      <rPr>
        <sz val="11"/>
        <color theme="1"/>
        <rFont val="Calibri"/>
        <family val="2"/>
      </rPr>
      <t>: Empresas Aéreas no regulatres: Aero Apoyo, Aero taxi Guaymaral, Aerocharter Andina, Aeroestar, Aerogalan, Alpes, Aeromenegua, Aerocol, Aerupia, Arall, Aro, Aviocesar, Central Charter, Charter del Caribe, Helifly, Delta helicopteros, Helicol, Helitec, Heliav, Heligolfo, Heliservice, Helistar, Lans, Laser, Llanera de Aviación, Nacional de aviación, Pas, Rio Sur, Saer, Sasa, Saviare, Sarpa, Sicher, Taerco, Tari, Tecniaereas, Vertical y Viana.</t>
    </r>
  </si>
  <si>
    <t>M I -8</t>
  </si>
  <si>
    <t xml:space="preserve"> Total Tripulación Cabina Fijos</t>
  </si>
  <si>
    <t xml:space="preserve"> Total Tripulación Comando Variables</t>
  </si>
  <si>
    <t>JS3</t>
  </si>
  <si>
    <t>TOTAL DIRECTOS</t>
  </si>
  <si>
    <t>TOTAL INDIRECTOS</t>
  </si>
  <si>
    <t>TOTAL COSTOS</t>
  </si>
  <si>
    <t>DE UN TOTAL DE 164 EMPRESAS VIGENTES CON LA OBLIGACIÓN DE PRESENTAR LOS INFORMES DE COSTOS EN EL I SEMESTRE  DE 2012, 132 ESTABLECIMIENTOS AERONÁUTICOS PRESENTARON REPORTES, LO QUE  REPRESENTA EL 80 % DE COBERTURA.   2% MENOS COMPARADO CON EL II SEMESTRE  DEL AÑO 2011.</t>
  </si>
  <si>
    <t>TRANASPORTE AÉREO CARGA INTERNACIONAL: Arrow, Centurion, Trade Winds, UPS</t>
  </si>
  <si>
    <t>TRANSPORTE AÉREO  NO REGULAR  -AEROTAXIS: Aeroexpress, Alas de Colombia, Arall, Sadi, Sasa</t>
  </si>
  <si>
    <t>TRABAJOS AÉREOS ESPECIALES - AVIACION AGRICOLA: Aeropenort, Aerotec,Arfa, Avial, Aviacol,Celta, Fadelce, Fagan, Fase, Fumigaray, Fumivalle, Helice, Saac, Sadell, Safuco, Sama.</t>
  </si>
  <si>
    <r>
      <t xml:space="preserve">TRABAJOS AÉREOS ESPECIALES: </t>
    </r>
    <r>
      <rPr>
        <sz val="10"/>
        <color theme="1"/>
        <rFont val="Calibri"/>
        <family val="2"/>
      </rPr>
      <t>(Publicidad, aerofotografía, ambulancia, etc.): Ambulancias Aéreas, Quimbaya</t>
    </r>
  </si>
  <si>
    <r>
      <rPr>
        <b/>
        <sz val="11"/>
        <color theme="1"/>
        <rFont val="Calibri"/>
        <family val="2"/>
      </rPr>
      <t>Nota:</t>
    </r>
    <r>
      <rPr>
        <sz val="11"/>
        <color theme="1"/>
        <rFont val="Calibri"/>
        <family val="2"/>
      </rPr>
      <t xml:space="preserve"> Las siguientes empresas no presentaron costos de operación del I Semestre de 2012</t>
    </r>
  </si>
  <si>
    <t>TOTAL COBERTURA AÑO 2012</t>
  </si>
  <si>
    <t>COBERTURA  COSTOS DE OPERACIÓN I SEMESTRE AÑO  DE 2012</t>
  </si>
  <si>
    <t>% DE CUMPLIMIENTO</t>
  </si>
  <si>
    <t>PROMEDIO</t>
  </si>
  <si>
    <t xml:space="preserve">TRANSPORTE AÉREO PASAJEROS REGULAR INTERNACIONAL: Air Canada, American, conviasa, lacsa, Tiara, Trans American.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</si>
</sst>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22" x14ac:knownFonts="1">
    <font>
      <sz val="11"/>
      <color theme="1"/>
      <name val="Verdana"/>
      <family val="2"/>
      <scheme val="minor"/>
    </font>
    <font>
      <sz val="10"/>
      <name val="Arial"/>
      <family val="2"/>
    </font>
    <font>
      <b/>
      <sz val="10"/>
      <name val="Arial"/>
      <family val="2"/>
    </font>
    <font>
      <sz val="11"/>
      <color theme="1"/>
      <name val="Verdana"/>
      <family val="2"/>
      <scheme val="minor"/>
    </font>
    <font>
      <sz val="11"/>
      <color theme="1"/>
      <name val="Arnprior"/>
    </font>
    <font>
      <b/>
      <sz val="11"/>
      <color theme="1"/>
      <name val="Arnprior"/>
    </font>
    <font>
      <b/>
      <sz val="14"/>
      <color theme="1"/>
      <name val="Arnprior"/>
    </font>
    <font>
      <u/>
      <sz val="11"/>
      <color theme="10"/>
      <name val="Verdana"/>
      <family val="2"/>
      <scheme val="minor"/>
    </font>
    <font>
      <b/>
      <u/>
      <sz val="20"/>
      <color theme="10"/>
      <name val="Verdana"/>
      <family val="2"/>
      <scheme val="minor"/>
    </font>
    <font>
      <b/>
      <sz val="11"/>
      <color theme="1"/>
      <name val="Calibri"/>
      <family val="2"/>
    </font>
    <font>
      <sz val="11"/>
      <color theme="1"/>
      <name val="Calibri"/>
      <family val="2"/>
    </font>
    <font>
      <sz val="10"/>
      <color theme="1"/>
      <name val="Calibri"/>
      <family val="2"/>
    </font>
    <font>
      <u/>
      <sz val="11"/>
      <color theme="10"/>
      <name val="Calibri"/>
      <family val="2"/>
    </font>
    <font>
      <b/>
      <sz val="10"/>
      <name val="Calibri"/>
      <family val="2"/>
    </font>
    <font>
      <sz val="10"/>
      <name val="Calibri"/>
      <family val="2"/>
    </font>
    <font>
      <sz val="11"/>
      <name val="Calibri"/>
      <family val="2"/>
    </font>
    <font>
      <b/>
      <sz val="11"/>
      <name val="Calibri"/>
      <family val="2"/>
    </font>
    <font>
      <sz val="7"/>
      <name val="Calibri"/>
      <family val="2"/>
    </font>
    <font>
      <sz val="10"/>
      <color indexed="8"/>
      <name val="Arial"/>
      <family val="2"/>
      <charset val="1"/>
    </font>
    <font>
      <b/>
      <sz val="11"/>
      <color theme="1"/>
      <name val="Verdana"/>
      <family val="2"/>
      <scheme val="minor"/>
    </font>
    <font>
      <b/>
      <sz val="8"/>
      <name val="Arial"/>
      <family val="2"/>
    </font>
    <font>
      <sz val="8"/>
      <name val="Arial"/>
      <family val="2"/>
    </font>
  </fonts>
  <fills count="15">
    <fill>
      <patternFill patternType="none"/>
    </fill>
    <fill>
      <patternFill patternType="gray125"/>
    </fill>
    <fill>
      <patternFill patternType="solid">
        <fgColor theme="3" tint="0.59996337778862885"/>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theme="8" tint="0.59996337778862885"/>
        <bgColor indexed="64"/>
      </patternFill>
    </fill>
    <fill>
      <patternFill patternType="solid">
        <fgColor theme="5" tint="0.59996337778862885"/>
        <bgColor indexed="64"/>
      </patternFill>
    </fill>
    <fill>
      <patternFill patternType="solid">
        <fgColor theme="2" tint="-0.499984740745262"/>
        <bgColor indexed="64"/>
      </patternFill>
    </fill>
    <fill>
      <patternFill patternType="solid">
        <fgColor theme="8" tint="0.39994506668294322"/>
        <bgColor indexed="64"/>
      </patternFill>
    </fill>
    <fill>
      <patternFill patternType="solid">
        <fgColor theme="0" tint="-0.24994659260841701"/>
        <bgColor indexed="64"/>
      </patternFill>
    </fill>
    <fill>
      <patternFill patternType="solid">
        <fgColor theme="3" tint="0.39994506668294322"/>
        <bgColor indexed="64"/>
      </patternFill>
    </fill>
    <fill>
      <patternFill patternType="solid">
        <fgColor theme="9" tint="0.39994506668294322"/>
        <bgColor indexed="64"/>
      </patternFill>
    </fill>
    <fill>
      <patternFill patternType="solid">
        <fgColor indexed="9"/>
        <bgColor indexed="8"/>
      </patternFill>
    </fill>
    <fill>
      <patternFill patternType="solid">
        <fgColor theme="9" tint="0.79998168889431442"/>
        <bgColor indexed="8"/>
      </patternFill>
    </fill>
    <fill>
      <patternFill patternType="solid">
        <fgColor theme="5" tint="0.79998168889431442"/>
        <bgColor indexed="8"/>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style="thin">
        <color indexed="64"/>
      </top>
      <bottom style="medium">
        <color indexed="64"/>
      </bottom>
      <diagonal/>
    </border>
    <border>
      <left/>
      <right style="thin">
        <color indexed="8"/>
      </right>
      <top style="thin">
        <color indexed="8"/>
      </top>
      <bottom/>
      <diagonal/>
    </border>
    <border>
      <left style="thin">
        <color indexed="8"/>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right style="thin">
        <color indexed="8"/>
      </right>
      <top/>
      <bottom/>
      <diagonal/>
    </border>
    <border>
      <left/>
      <right style="thin">
        <color indexed="8"/>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style="thin">
        <color indexed="8"/>
      </right>
      <top/>
      <bottom style="medium">
        <color indexed="64"/>
      </bottom>
      <diagonal/>
    </border>
    <border>
      <left/>
      <right style="thin">
        <color indexed="8"/>
      </right>
      <top style="medium">
        <color indexed="64"/>
      </top>
      <bottom style="medium">
        <color indexed="64"/>
      </bottom>
      <diagonal/>
    </border>
    <border>
      <left style="thin">
        <color indexed="8"/>
      </left>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bottom style="thin">
        <color indexed="8"/>
      </bottom>
      <diagonal/>
    </border>
    <border>
      <left style="thin">
        <color indexed="8"/>
      </left>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s>
  <cellStyleXfs count="5">
    <xf numFmtId="0" fontId="0" fillId="0" borderId="0"/>
    <xf numFmtId="9" fontId="3" fillId="0" borderId="0" applyFont="0" applyFill="0" applyBorder="0" applyAlignment="0" applyProtection="0"/>
    <xf numFmtId="0" fontId="7" fillId="0" borderId="0" applyNumberFormat="0" applyFill="0" applyBorder="0" applyAlignment="0" applyProtection="0"/>
    <xf numFmtId="43" fontId="3" fillId="0" borderId="0" applyFont="0" applyFill="0" applyBorder="0" applyAlignment="0" applyProtection="0"/>
    <xf numFmtId="41" fontId="3" fillId="0" borderId="0" applyFont="0" applyFill="0" applyBorder="0" applyAlignment="0" applyProtection="0"/>
  </cellStyleXfs>
  <cellXfs count="286">
    <xf numFmtId="0" fontId="0" fillId="0" borderId="0" xfId="0" applyProtection="1">
      <protection locked="0"/>
    </xf>
    <xf numFmtId="0" fontId="1" fillId="0" borderId="0" xfId="0" applyFont="1" applyProtection="1">
      <protection locked="0"/>
    </xf>
    <xf numFmtId="0" fontId="0" fillId="0" borderId="0" xfId="0" applyBorder="1" applyProtection="1">
      <protection locked="0"/>
    </xf>
    <xf numFmtId="0" fontId="4" fillId="0" borderId="0" xfId="0" applyFont="1" applyProtection="1">
      <protection locked="0"/>
    </xf>
    <xf numFmtId="0" fontId="5" fillId="0" borderId="0" xfId="0" applyFont="1" applyAlignment="1" applyProtection="1">
      <alignment horizontal="center"/>
      <protection locked="0"/>
    </xf>
    <xf numFmtId="0" fontId="2" fillId="2"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protection locked="0"/>
    </xf>
    <xf numFmtId="0" fontId="4" fillId="0" borderId="2" xfId="0" applyFont="1" applyBorder="1" applyAlignment="1" applyProtection="1">
      <alignment horizontal="center"/>
      <protection locked="0"/>
    </xf>
    <xf numFmtId="0" fontId="7" fillId="0" borderId="2" xfId="2" applyBorder="1" applyProtection="1">
      <protection locked="0"/>
    </xf>
    <xf numFmtId="0" fontId="10" fillId="0" borderId="0" xfId="0" applyFont="1" applyProtection="1">
      <protection locked="0"/>
    </xf>
    <xf numFmtId="0" fontId="9" fillId="8" borderId="3" xfId="0" applyFont="1" applyFill="1" applyBorder="1" applyAlignment="1" applyProtection="1">
      <alignment horizontal="center" vertical="center" wrapText="1"/>
      <protection locked="0"/>
    </xf>
    <xf numFmtId="0" fontId="10" fillId="0" borderId="4" xfId="0" applyFont="1" applyBorder="1" applyProtection="1">
      <protection locked="0"/>
    </xf>
    <xf numFmtId="9" fontId="10" fillId="0" borderId="6" xfId="1" applyFont="1" applyBorder="1" applyAlignment="1" applyProtection="1">
      <alignment horizontal="center"/>
      <protection locked="0"/>
    </xf>
    <xf numFmtId="0" fontId="10" fillId="0" borderId="7" xfId="0" applyFont="1" applyBorder="1" applyProtection="1">
      <protection locked="0"/>
    </xf>
    <xf numFmtId="9" fontId="10" fillId="0" borderId="8" xfId="1" applyFont="1" applyBorder="1" applyAlignment="1" applyProtection="1">
      <alignment horizontal="center"/>
      <protection locked="0"/>
    </xf>
    <xf numFmtId="0" fontId="10" fillId="0" borderId="21" xfId="0" applyFont="1" applyBorder="1" applyAlignment="1" applyProtection="1">
      <alignment horizontal="left" vertical="center" wrapText="1"/>
      <protection locked="0"/>
    </xf>
    <xf numFmtId="9" fontId="10" fillId="0" borderId="22" xfId="1" applyFont="1" applyBorder="1" applyAlignment="1" applyProtection="1">
      <alignment horizontal="center"/>
      <protection locked="0"/>
    </xf>
    <xf numFmtId="0" fontId="9" fillId="5" borderId="19" xfId="0" applyFont="1" applyFill="1" applyBorder="1" applyAlignment="1" applyProtection="1">
      <alignment horizontal="center" vertical="center" wrapText="1"/>
      <protection locked="0"/>
    </xf>
    <xf numFmtId="0" fontId="9" fillId="5" borderId="18" xfId="0" applyFont="1" applyFill="1" applyBorder="1" applyAlignment="1" applyProtection="1">
      <alignment horizontal="center"/>
      <protection locked="0"/>
    </xf>
    <xf numFmtId="9" fontId="9" fillId="5" borderId="17" xfId="1" applyFont="1" applyFill="1" applyBorder="1" applyAlignment="1" applyProtection="1">
      <alignment horizontal="center"/>
      <protection locked="0"/>
    </xf>
    <xf numFmtId="0" fontId="10" fillId="0" borderId="0" xfId="0" applyFont="1" applyBorder="1" applyAlignment="1" applyProtection="1">
      <alignment horizontal="center" vertical="center" wrapText="1"/>
      <protection locked="0"/>
    </xf>
    <xf numFmtId="0" fontId="10" fillId="0" borderId="0" xfId="0" applyFont="1" applyBorder="1" applyProtection="1">
      <protection locked="0"/>
    </xf>
    <xf numFmtId="9" fontId="10" fillId="0" borderId="0" xfId="1" applyFont="1" applyBorder="1" applyProtection="1">
      <protection locked="0"/>
    </xf>
    <xf numFmtId="0" fontId="14" fillId="0" borderId="4" xfId="0" applyFont="1" applyBorder="1" applyProtection="1">
      <protection locked="0"/>
    </xf>
    <xf numFmtId="3" fontId="14" fillId="0" borderId="6" xfId="0" applyNumberFormat="1" applyFont="1" applyBorder="1" applyProtection="1">
      <protection locked="0"/>
    </xf>
    <xf numFmtId="3" fontId="10" fillId="0" borderId="0" xfId="0" applyNumberFormat="1" applyFont="1" applyProtection="1">
      <protection locked="0"/>
    </xf>
    <xf numFmtId="0" fontId="14" fillId="0" borderId="15" xfId="0" applyFont="1" applyBorder="1" applyProtection="1">
      <protection locked="0"/>
    </xf>
    <xf numFmtId="3" fontId="14" fillId="0" borderId="16" xfId="0" applyNumberFormat="1" applyFont="1" applyBorder="1" applyProtection="1">
      <protection locked="0"/>
    </xf>
    <xf numFmtId="3" fontId="14" fillId="0" borderId="2" xfId="0" applyNumberFormat="1" applyFont="1" applyBorder="1" applyProtection="1">
      <protection locked="0"/>
    </xf>
    <xf numFmtId="3" fontId="10" fillId="0" borderId="2" xfId="0" applyNumberFormat="1" applyFont="1" applyBorder="1" applyProtection="1">
      <protection locked="0"/>
    </xf>
    <xf numFmtId="0" fontId="10" fillId="0" borderId="21" xfId="0" applyFont="1" applyBorder="1" applyProtection="1">
      <protection locked="0"/>
    </xf>
    <xf numFmtId="0" fontId="9" fillId="3" borderId="19" xfId="0" applyFont="1" applyFill="1" applyBorder="1" applyProtection="1">
      <protection locked="0"/>
    </xf>
    <xf numFmtId="3" fontId="9" fillId="3" borderId="17" xfId="0" applyNumberFormat="1" applyFont="1" applyFill="1" applyBorder="1" applyProtection="1">
      <protection locked="0"/>
    </xf>
    <xf numFmtId="0" fontId="10" fillId="0" borderId="15" xfId="0" applyFont="1" applyBorder="1" applyProtection="1">
      <protection locked="0"/>
    </xf>
    <xf numFmtId="3" fontId="10" fillId="0" borderId="16" xfId="0" applyNumberFormat="1" applyFont="1" applyBorder="1" applyProtection="1">
      <protection locked="0"/>
    </xf>
    <xf numFmtId="0" fontId="9" fillId="4" borderId="19" xfId="0" applyFont="1" applyFill="1" applyBorder="1" applyProtection="1">
      <protection locked="0"/>
    </xf>
    <xf numFmtId="0" fontId="10" fillId="0" borderId="9" xfId="0" applyFont="1" applyBorder="1" applyProtection="1">
      <protection locked="0"/>
    </xf>
    <xf numFmtId="3" fontId="10" fillId="0" borderId="10" xfId="0" applyNumberFormat="1" applyFont="1" applyBorder="1" applyProtection="1">
      <protection locked="0"/>
    </xf>
    <xf numFmtId="3" fontId="10" fillId="0" borderId="0" xfId="0" applyNumberFormat="1" applyFont="1" applyBorder="1" applyProtection="1">
      <protection locked="0"/>
    </xf>
    <xf numFmtId="3" fontId="15" fillId="0" borderId="0" xfId="0" applyNumberFormat="1" applyFont="1" applyBorder="1" applyProtection="1">
      <protection locked="0"/>
    </xf>
    <xf numFmtId="0" fontId="15" fillId="0" borderId="0" xfId="0" applyFont="1" applyBorder="1" applyProtection="1">
      <protection locked="0"/>
    </xf>
    <xf numFmtId="3" fontId="13" fillId="0" borderId="0" xfId="0" applyNumberFormat="1" applyFont="1" applyBorder="1" applyProtection="1">
      <protection locked="0"/>
    </xf>
    <xf numFmtId="10" fontId="10" fillId="0" borderId="2" xfId="1" applyNumberFormat="1" applyFont="1" applyBorder="1" applyProtection="1">
      <protection locked="0"/>
    </xf>
    <xf numFmtId="10" fontId="15" fillId="0" borderId="2" xfId="1" applyNumberFormat="1" applyFont="1" applyBorder="1" applyProtection="1">
      <protection locked="0"/>
    </xf>
    <xf numFmtId="0" fontId="14" fillId="0" borderId="7" xfId="0" applyFont="1" applyBorder="1" applyProtection="1">
      <protection locked="0"/>
    </xf>
    <xf numFmtId="0" fontId="9" fillId="7" borderId="7" xfId="0" applyFont="1" applyFill="1" applyBorder="1" applyProtection="1">
      <protection locked="0"/>
    </xf>
    <xf numFmtId="10" fontId="9" fillId="7" borderId="2" xfId="1" applyNumberFormat="1" applyFont="1" applyFill="1" applyBorder="1" applyProtection="1">
      <protection locked="0"/>
    </xf>
    <xf numFmtId="10" fontId="16" fillId="7" borderId="2" xfId="1" applyNumberFormat="1" applyFont="1" applyFill="1" applyBorder="1" applyProtection="1">
      <protection locked="0"/>
    </xf>
    <xf numFmtId="0" fontId="9" fillId="5" borderId="7" xfId="0" applyFont="1" applyFill="1" applyBorder="1" applyProtection="1">
      <protection locked="0"/>
    </xf>
    <xf numFmtId="9" fontId="9" fillId="5" borderId="2" xfId="1" applyNumberFormat="1" applyFont="1" applyFill="1" applyBorder="1" applyProtection="1">
      <protection locked="0"/>
    </xf>
    <xf numFmtId="9" fontId="16" fillId="5" borderId="2" xfId="1" applyNumberFormat="1" applyFont="1" applyFill="1" applyBorder="1" applyProtection="1">
      <protection locked="0"/>
    </xf>
    <xf numFmtId="0" fontId="15" fillId="0" borderId="0" xfId="0" applyFont="1" applyProtection="1">
      <protection locked="0"/>
    </xf>
    <xf numFmtId="14" fontId="17" fillId="0" borderId="0" xfId="0" applyNumberFormat="1" applyFont="1" applyAlignment="1" applyProtection="1">
      <alignment horizontal="left"/>
      <protection locked="0"/>
    </xf>
    <xf numFmtId="0" fontId="14" fillId="0" borderId="0" xfId="0" applyFont="1" applyProtection="1">
      <protection locked="0"/>
    </xf>
    <xf numFmtId="0" fontId="14" fillId="0" borderId="0" xfId="0" applyFont="1" applyAlignment="1" applyProtection="1">
      <alignment horizontal="center"/>
      <protection locked="0"/>
    </xf>
    <xf numFmtId="0" fontId="14" fillId="0" borderId="9" xfId="0" applyFont="1" applyBorder="1" applyProtection="1">
      <protection locked="0"/>
    </xf>
    <xf numFmtId="0" fontId="10" fillId="0" borderId="0" xfId="0" applyFont="1" applyAlignment="1" applyProtection="1">
      <alignment horizontal="center"/>
      <protection locked="0"/>
    </xf>
    <xf numFmtId="0" fontId="9" fillId="5" borderId="1" xfId="0" applyFont="1" applyFill="1" applyBorder="1" applyAlignment="1" applyProtection="1">
      <alignment horizontal="center"/>
      <protection locked="0"/>
    </xf>
    <xf numFmtId="0" fontId="9" fillId="0" borderId="0" xfId="0" applyFont="1" applyProtection="1">
      <protection locked="0"/>
    </xf>
    <xf numFmtId="0" fontId="9" fillId="5" borderId="31" xfId="0" applyFont="1" applyFill="1" applyBorder="1" applyProtection="1">
      <protection locked="0"/>
    </xf>
    <xf numFmtId="0" fontId="9" fillId="0" borderId="0" xfId="0" applyFont="1" applyAlignment="1" applyProtection="1">
      <alignment horizontal="center"/>
      <protection locked="0"/>
    </xf>
    <xf numFmtId="0" fontId="9" fillId="5" borderId="19" xfId="0" applyFont="1" applyFill="1" applyBorder="1" applyProtection="1">
      <protection locked="0"/>
    </xf>
    <xf numFmtId="3" fontId="9" fillId="5" borderId="17" xfId="0" applyNumberFormat="1" applyFont="1" applyFill="1" applyBorder="1" applyProtection="1">
      <protection locked="0"/>
    </xf>
    <xf numFmtId="10" fontId="10" fillId="0" borderId="16" xfId="1" applyNumberFormat="1" applyFont="1" applyBorder="1" applyProtection="1">
      <protection locked="0"/>
    </xf>
    <xf numFmtId="0" fontId="14" fillId="0" borderId="21" xfId="0" applyFont="1" applyBorder="1" applyProtection="1">
      <protection locked="0"/>
    </xf>
    <xf numFmtId="0" fontId="13" fillId="9" borderId="19" xfId="0" applyFont="1" applyFill="1" applyBorder="1" applyProtection="1">
      <protection locked="0"/>
    </xf>
    <xf numFmtId="0" fontId="13" fillId="3" borderId="19" xfId="0" applyFont="1" applyFill="1" applyBorder="1" applyProtection="1">
      <protection locked="0"/>
    </xf>
    <xf numFmtId="0" fontId="9" fillId="9" borderId="19" xfId="0" applyFont="1" applyFill="1" applyBorder="1" applyProtection="1">
      <protection locked="0"/>
    </xf>
    <xf numFmtId="10" fontId="9" fillId="9" borderId="19" xfId="1" applyNumberFormat="1" applyFont="1" applyFill="1" applyBorder="1" applyProtection="1">
      <protection locked="0"/>
    </xf>
    <xf numFmtId="0" fontId="9" fillId="9" borderId="1" xfId="0" applyFont="1" applyFill="1" applyBorder="1" applyProtection="1">
      <protection locked="0"/>
    </xf>
    <xf numFmtId="10" fontId="9" fillId="9" borderId="1" xfId="1" applyNumberFormat="1" applyFont="1" applyFill="1" applyBorder="1" applyProtection="1">
      <protection locked="0"/>
    </xf>
    <xf numFmtId="0" fontId="9" fillId="3" borderId="1" xfId="0" applyFont="1" applyFill="1" applyBorder="1" applyProtection="1">
      <protection locked="0"/>
    </xf>
    <xf numFmtId="9" fontId="9" fillId="3" borderId="1" xfId="1" applyFont="1" applyFill="1" applyBorder="1" applyProtection="1">
      <protection locked="0"/>
    </xf>
    <xf numFmtId="3" fontId="9" fillId="9" borderId="18" xfId="0" applyNumberFormat="1" applyFont="1" applyFill="1" applyBorder="1" applyProtection="1">
      <protection locked="0"/>
    </xf>
    <xf numFmtId="3" fontId="9" fillId="9" borderId="23" xfId="0" applyNumberFormat="1" applyFont="1" applyFill="1" applyBorder="1" applyProtection="1">
      <protection locked="0"/>
    </xf>
    <xf numFmtId="3" fontId="9" fillId="3" borderId="23" xfId="0" applyNumberFormat="1" applyFont="1" applyFill="1" applyBorder="1" applyProtection="1">
      <protection locked="0"/>
    </xf>
    <xf numFmtId="0" fontId="14" fillId="0" borderId="2" xfId="0" applyFont="1" applyBorder="1" applyProtection="1">
      <protection locked="0"/>
    </xf>
    <xf numFmtId="0" fontId="14" fillId="0" borderId="10" xfId="0" applyFont="1" applyBorder="1" applyProtection="1">
      <protection locked="0"/>
    </xf>
    <xf numFmtId="10" fontId="10" fillId="0" borderId="5" xfId="1" applyNumberFormat="1" applyFont="1" applyBorder="1" applyProtection="1">
      <protection locked="0"/>
    </xf>
    <xf numFmtId="9" fontId="9" fillId="3" borderId="1" xfId="1" applyNumberFormat="1" applyFont="1" applyFill="1" applyBorder="1" applyProtection="1">
      <protection locked="0"/>
    </xf>
    <xf numFmtId="14" fontId="17" fillId="0" borderId="0" xfId="0" applyNumberFormat="1" applyFont="1" applyBorder="1" applyAlignment="1" applyProtection="1">
      <alignment horizontal="left"/>
      <protection locked="0"/>
    </xf>
    <xf numFmtId="0" fontId="0" fillId="12" borderId="33" xfId="0" applyFill="1" applyBorder="1" applyAlignment="1" applyProtection="1">
      <alignment vertical="top"/>
      <protection locked="0"/>
    </xf>
    <xf numFmtId="0" fontId="18" fillId="12" borderId="32" xfId="0" applyFont="1" applyFill="1" applyBorder="1" applyAlignment="1" applyProtection="1">
      <alignment horizontal="left" vertical="top"/>
      <protection locked="0"/>
    </xf>
    <xf numFmtId="0" fontId="18" fillId="12" borderId="34" xfId="0" applyFont="1" applyFill="1" applyBorder="1" applyAlignment="1" applyProtection="1">
      <alignment horizontal="left" vertical="top"/>
      <protection locked="0"/>
    </xf>
    <xf numFmtId="0" fontId="18" fillId="12" borderId="33" xfId="0" applyFont="1" applyFill="1" applyBorder="1" applyAlignment="1" applyProtection="1">
      <alignment horizontal="left" vertical="top"/>
      <protection locked="0"/>
    </xf>
    <xf numFmtId="0" fontId="18" fillId="12" borderId="35" xfId="0" applyFont="1" applyFill="1" applyBorder="1" applyAlignment="1" applyProtection="1">
      <alignment horizontal="left" vertical="top"/>
      <protection locked="0"/>
    </xf>
    <xf numFmtId="0" fontId="18" fillId="12" borderId="36" xfId="0" applyFont="1" applyFill="1" applyBorder="1" applyAlignment="1" applyProtection="1">
      <alignment horizontal="left" vertical="top"/>
      <protection locked="0"/>
    </xf>
    <xf numFmtId="0" fontId="18" fillId="12" borderId="37" xfId="0" applyFont="1" applyFill="1" applyBorder="1" applyAlignment="1" applyProtection="1">
      <alignment horizontal="left" vertical="top"/>
      <protection locked="0"/>
    </xf>
    <xf numFmtId="0" fontId="18" fillId="12" borderId="38" xfId="0" applyFont="1" applyFill="1" applyBorder="1" applyAlignment="1" applyProtection="1">
      <alignment horizontal="left" vertical="top"/>
      <protection locked="0"/>
    </xf>
    <xf numFmtId="0" fontId="18" fillId="12" borderId="39" xfId="0" applyFont="1" applyFill="1" applyBorder="1" applyAlignment="1" applyProtection="1">
      <alignment horizontal="left" vertical="top"/>
      <protection locked="0"/>
    </xf>
    <xf numFmtId="0" fontId="18" fillId="12" borderId="40" xfId="0" applyFont="1" applyFill="1" applyBorder="1" applyAlignment="1" applyProtection="1">
      <alignment horizontal="left" vertical="top"/>
      <protection locked="0"/>
    </xf>
    <xf numFmtId="0" fontId="0" fillId="12" borderId="41" xfId="0" applyFill="1" applyBorder="1" applyAlignment="1" applyProtection="1">
      <alignment vertical="top"/>
      <protection locked="0"/>
    </xf>
    <xf numFmtId="0" fontId="0" fillId="12" borderId="0" xfId="0" applyFill="1" applyBorder="1" applyAlignment="1" applyProtection="1">
      <alignment vertical="top"/>
      <protection locked="0"/>
    </xf>
    <xf numFmtId="0" fontId="18" fillId="12" borderId="2" xfId="0" applyFont="1" applyFill="1" applyBorder="1" applyAlignment="1" applyProtection="1">
      <alignment horizontal="left" vertical="top"/>
      <protection locked="0"/>
    </xf>
    <xf numFmtId="0" fontId="18" fillId="12" borderId="42" xfId="0" applyFont="1" applyFill="1" applyBorder="1" applyAlignment="1" applyProtection="1">
      <alignment horizontal="left" vertical="top"/>
      <protection locked="0"/>
    </xf>
    <xf numFmtId="0" fontId="18" fillId="12" borderId="43" xfId="0" applyFont="1" applyFill="1" applyBorder="1" applyAlignment="1" applyProtection="1">
      <alignment horizontal="left" vertical="top"/>
      <protection locked="0"/>
    </xf>
    <xf numFmtId="0" fontId="18" fillId="12" borderId="44" xfId="0" applyFont="1" applyFill="1" applyBorder="1" applyAlignment="1" applyProtection="1">
      <alignment horizontal="left" vertical="top"/>
      <protection locked="0"/>
    </xf>
    <xf numFmtId="0" fontId="18" fillId="12" borderId="45" xfId="0" applyFont="1" applyFill="1" applyBorder="1" applyAlignment="1" applyProtection="1">
      <alignment horizontal="left" vertical="top"/>
      <protection locked="0"/>
    </xf>
    <xf numFmtId="0" fontId="18" fillId="12" borderId="46" xfId="0" applyFont="1" applyFill="1" applyBorder="1" applyAlignment="1" applyProtection="1">
      <alignment horizontal="left" vertical="top"/>
      <protection locked="0"/>
    </xf>
    <xf numFmtId="0" fontId="18" fillId="12" borderId="47" xfId="0" applyFont="1" applyFill="1" applyBorder="1" applyAlignment="1" applyProtection="1">
      <alignment horizontal="left" vertical="top"/>
      <protection locked="0"/>
    </xf>
    <xf numFmtId="0" fontId="18" fillId="12" borderId="0" xfId="0" applyFont="1" applyFill="1" applyBorder="1" applyAlignment="1" applyProtection="1">
      <alignment horizontal="left" vertical="top"/>
      <protection locked="0"/>
    </xf>
    <xf numFmtId="0" fontId="18" fillId="12" borderId="16" xfId="0" applyFont="1" applyFill="1" applyBorder="1" applyAlignment="1" applyProtection="1">
      <alignment horizontal="left" vertical="top"/>
      <protection locked="0"/>
    </xf>
    <xf numFmtId="0" fontId="18" fillId="12" borderId="48" xfId="0" applyFont="1" applyFill="1" applyBorder="1" applyAlignment="1" applyProtection="1">
      <alignment horizontal="left" vertical="top"/>
      <protection locked="0"/>
    </xf>
    <xf numFmtId="0" fontId="18" fillId="12" borderId="41" xfId="0" applyFont="1" applyFill="1" applyBorder="1" applyAlignment="1" applyProtection="1">
      <alignment horizontal="left" vertical="top"/>
      <protection locked="0"/>
    </xf>
    <xf numFmtId="0" fontId="0" fillId="12" borderId="25" xfId="0" applyFill="1" applyBorder="1" applyAlignment="1" applyProtection="1">
      <alignment vertical="top"/>
      <protection locked="0"/>
    </xf>
    <xf numFmtId="0" fontId="0" fillId="12" borderId="50" xfId="0" applyFill="1" applyBorder="1" applyAlignment="1" applyProtection="1">
      <alignment vertical="top"/>
      <protection locked="0"/>
    </xf>
    <xf numFmtId="0" fontId="18" fillId="12" borderId="53" xfId="0" applyFont="1" applyFill="1" applyBorder="1" applyAlignment="1" applyProtection="1">
      <alignment horizontal="left" vertical="top"/>
      <protection locked="0"/>
    </xf>
    <xf numFmtId="0" fontId="18" fillId="12" borderId="54" xfId="0" applyFont="1" applyFill="1" applyBorder="1" applyAlignment="1" applyProtection="1">
      <alignment horizontal="left" vertical="top"/>
      <protection locked="0"/>
    </xf>
    <xf numFmtId="0" fontId="0" fillId="12" borderId="55" xfId="0" applyFill="1" applyBorder="1" applyAlignment="1" applyProtection="1">
      <alignment vertical="top"/>
      <protection locked="0"/>
    </xf>
    <xf numFmtId="0" fontId="10" fillId="0" borderId="0" xfId="0" applyFont="1" applyBorder="1" applyAlignment="1" applyProtection="1">
      <alignment horizontal="left" vertical="top" wrapText="1"/>
      <protection locked="0"/>
    </xf>
    <xf numFmtId="0" fontId="1" fillId="0" borderId="0" xfId="0" applyFont="1" applyBorder="1" applyProtection="1">
      <protection locked="0"/>
    </xf>
    <xf numFmtId="3" fontId="9" fillId="3" borderId="19" xfId="0" applyNumberFormat="1" applyFont="1" applyFill="1" applyBorder="1" applyProtection="1">
      <protection locked="0"/>
    </xf>
    <xf numFmtId="3" fontId="9" fillId="5" borderId="31" xfId="0" applyNumberFormat="1" applyFont="1" applyFill="1" applyBorder="1" applyProtection="1">
      <protection locked="0"/>
    </xf>
    <xf numFmtId="3" fontId="14" fillId="0" borderId="17" xfId="0" applyNumberFormat="1" applyFont="1" applyBorder="1" applyProtection="1">
      <protection locked="0"/>
    </xf>
    <xf numFmtId="0" fontId="9" fillId="3" borderId="19" xfId="0" applyFont="1" applyFill="1" applyBorder="1" applyAlignment="1" applyProtection="1">
      <alignment horizontal="center"/>
      <protection locked="0"/>
    </xf>
    <xf numFmtId="0" fontId="13" fillId="5" borderId="1" xfId="0" applyFont="1" applyFill="1" applyBorder="1" applyAlignment="1" applyProtection="1">
      <alignment horizontal="center"/>
      <protection locked="0"/>
    </xf>
    <xf numFmtId="3" fontId="13" fillId="5" borderId="3" xfId="0" applyNumberFormat="1" applyFont="1" applyFill="1" applyBorder="1" applyAlignment="1" applyProtection="1">
      <alignment horizontal="center"/>
      <protection locked="0"/>
    </xf>
    <xf numFmtId="3" fontId="9" fillId="4" borderId="19" xfId="0" applyNumberFormat="1" applyFont="1" applyFill="1" applyBorder="1" applyProtection="1">
      <protection locked="0"/>
    </xf>
    <xf numFmtId="0" fontId="10" fillId="0" borderId="0"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5" fillId="0" borderId="2" xfId="0" applyFont="1" applyBorder="1" applyAlignment="1" applyProtection="1">
      <alignment horizontal="center"/>
      <protection locked="0"/>
    </xf>
    <xf numFmtId="0" fontId="0" fillId="0" borderId="2" xfId="0" applyBorder="1" applyProtection="1">
      <protection locked="0"/>
    </xf>
    <xf numFmtId="0" fontId="19" fillId="0" borderId="2" xfId="0" applyFont="1" applyBorder="1" applyProtection="1">
      <protection locked="0"/>
    </xf>
    <xf numFmtId="0" fontId="15" fillId="0" borderId="7" xfId="0" applyFont="1" applyBorder="1" applyProtection="1">
      <protection locked="0"/>
    </xf>
    <xf numFmtId="0" fontId="15" fillId="0" borderId="2" xfId="0" applyFont="1" applyBorder="1" applyProtection="1">
      <protection locked="0"/>
    </xf>
    <xf numFmtId="0" fontId="15" fillId="0" borderId="21" xfId="0" applyFont="1" applyBorder="1" applyProtection="1">
      <protection locked="0"/>
    </xf>
    <xf numFmtId="10" fontId="10" fillId="0" borderId="20" xfId="1" applyNumberFormat="1" applyFont="1" applyBorder="1" applyProtection="1">
      <protection locked="0"/>
    </xf>
    <xf numFmtId="0" fontId="9" fillId="3" borderId="58" xfId="0" applyFont="1" applyFill="1" applyBorder="1" applyProtection="1">
      <protection locked="0"/>
    </xf>
    <xf numFmtId="9" fontId="9" fillId="3" borderId="59" xfId="1" applyNumberFormat="1" applyFont="1" applyFill="1" applyBorder="1" applyProtection="1">
      <protection locked="0"/>
    </xf>
    <xf numFmtId="10" fontId="9" fillId="9" borderId="18" xfId="1" applyNumberFormat="1" applyFont="1" applyFill="1" applyBorder="1" applyProtection="1">
      <protection locked="0"/>
    </xf>
    <xf numFmtId="10" fontId="9" fillId="9" borderId="17" xfId="1" applyNumberFormat="1" applyFont="1" applyFill="1" applyBorder="1" applyProtection="1">
      <protection locked="0"/>
    </xf>
    <xf numFmtId="0" fontId="15" fillId="0" borderId="15" xfId="0" applyFont="1" applyBorder="1" applyProtection="1">
      <protection locked="0"/>
    </xf>
    <xf numFmtId="0" fontId="15" fillId="0" borderId="9" xfId="0" applyFont="1" applyBorder="1" applyProtection="1">
      <protection locked="0"/>
    </xf>
    <xf numFmtId="10" fontId="10" fillId="0" borderId="60" xfId="1" applyNumberFormat="1" applyFont="1" applyBorder="1" applyProtection="1">
      <protection locked="0"/>
    </xf>
    <xf numFmtId="10" fontId="10" fillId="0" borderId="8" xfId="1" applyNumberFormat="1" applyFont="1" applyBorder="1" applyProtection="1">
      <protection locked="0"/>
    </xf>
    <xf numFmtId="10" fontId="10" fillId="0" borderId="22" xfId="1" applyNumberFormat="1" applyFont="1" applyBorder="1" applyProtection="1">
      <protection locked="0"/>
    </xf>
    <xf numFmtId="9" fontId="9" fillId="3" borderId="61" xfId="1" applyNumberFormat="1" applyFont="1" applyFill="1" applyBorder="1" applyProtection="1">
      <protection locked="0"/>
    </xf>
    <xf numFmtId="0" fontId="15" fillId="0" borderId="62" xfId="0" applyFont="1" applyBorder="1" applyProtection="1">
      <protection locked="0"/>
    </xf>
    <xf numFmtId="10" fontId="10" fillId="0" borderId="63" xfId="1" applyNumberFormat="1" applyFont="1" applyBorder="1" applyProtection="1">
      <protection locked="0"/>
    </xf>
    <xf numFmtId="10" fontId="10" fillId="0" borderId="64" xfId="1" applyNumberFormat="1" applyFont="1" applyBorder="1" applyProtection="1">
      <protection locked="0"/>
    </xf>
    <xf numFmtId="0" fontId="13" fillId="8" borderId="1" xfId="0" applyFont="1" applyFill="1" applyBorder="1" applyAlignment="1" applyProtection="1">
      <alignment horizontal="center"/>
      <protection locked="0"/>
    </xf>
    <xf numFmtId="0" fontId="16" fillId="5" borderId="1" xfId="0"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9" fillId="7" borderId="19" xfId="0" applyFont="1" applyFill="1" applyBorder="1" applyProtection="1">
      <protection locked="0"/>
    </xf>
    <xf numFmtId="10" fontId="9" fillId="7" borderId="18" xfId="1" applyNumberFormat="1" applyFont="1" applyFill="1" applyBorder="1" applyProtection="1">
      <protection locked="0"/>
    </xf>
    <xf numFmtId="10" fontId="9" fillId="7" borderId="17" xfId="1" applyNumberFormat="1" applyFont="1" applyFill="1" applyBorder="1" applyProtection="1">
      <protection locked="0"/>
    </xf>
    <xf numFmtId="0" fontId="9" fillId="7" borderId="4" xfId="0" applyFont="1" applyFill="1" applyBorder="1" applyProtection="1">
      <protection locked="0"/>
    </xf>
    <xf numFmtId="10" fontId="9" fillId="7" borderId="5" xfId="1" applyNumberFormat="1" applyFont="1" applyFill="1" applyBorder="1" applyProtection="1">
      <protection locked="0"/>
    </xf>
    <xf numFmtId="10" fontId="9" fillId="7" borderId="6" xfId="1" applyNumberFormat="1" applyFont="1" applyFill="1" applyBorder="1" applyProtection="1">
      <protection locked="0"/>
    </xf>
    <xf numFmtId="0" fontId="9" fillId="5" borderId="9" xfId="0" applyFont="1" applyFill="1" applyBorder="1" applyProtection="1">
      <protection locked="0"/>
    </xf>
    <xf numFmtId="9" fontId="9" fillId="5" borderId="10" xfId="1" applyNumberFormat="1" applyFont="1" applyFill="1" applyBorder="1" applyProtection="1">
      <protection locked="0"/>
    </xf>
    <xf numFmtId="9" fontId="9" fillId="5" borderId="11" xfId="1" applyNumberFormat="1" applyFont="1" applyFill="1" applyBorder="1" applyProtection="1">
      <protection locked="0"/>
    </xf>
    <xf numFmtId="10" fontId="16" fillId="7" borderId="18" xfId="1" applyNumberFormat="1" applyFont="1" applyFill="1" applyBorder="1" applyProtection="1">
      <protection locked="0"/>
    </xf>
    <xf numFmtId="164" fontId="10" fillId="0" borderId="2" xfId="3" applyNumberFormat="1" applyFont="1" applyBorder="1" applyProtection="1">
      <protection locked="0"/>
    </xf>
    <xf numFmtId="164" fontId="0" fillId="0" borderId="2" xfId="3" applyNumberFormat="1" applyFont="1" applyBorder="1" applyProtection="1">
      <protection locked="0"/>
    </xf>
    <xf numFmtId="164" fontId="10" fillId="0" borderId="10" xfId="3" applyNumberFormat="1" applyFont="1" applyBorder="1" applyProtection="1">
      <protection locked="0"/>
    </xf>
    <xf numFmtId="164" fontId="9" fillId="9" borderId="19" xfId="3" applyNumberFormat="1" applyFont="1" applyFill="1" applyBorder="1" applyProtection="1">
      <protection locked="0"/>
    </xf>
    <xf numFmtId="164" fontId="9" fillId="3" borderId="1" xfId="3" applyNumberFormat="1" applyFont="1" applyFill="1" applyBorder="1" applyProtection="1">
      <protection locked="0"/>
    </xf>
    <xf numFmtId="164" fontId="13" fillId="9" borderId="18" xfId="3" applyNumberFormat="1" applyFont="1" applyFill="1" applyBorder="1" applyProtection="1">
      <protection locked="0"/>
    </xf>
    <xf numFmtId="164" fontId="13" fillId="9" borderId="56" xfId="3" applyNumberFormat="1" applyFont="1" applyFill="1" applyBorder="1" applyProtection="1">
      <protection locked="0"/>
    </xf>
    <xf numFmtId="164" fontId="13" fillId="9" borderId="1" xfId="3" applyNumberFormat="1" applyFont="1" applyFill="1" applyBorder="1" applyProtection="1">
      <protection locked="0"/>
    </xf>
    <xf numFmtId="164" fontId="13" fillId="9" borderId="23" xfId="3" applyNumberFormat="1" applyFont="1" applyFill="1" applyBorder="1" applyProtection="1">
      <protection locked="0"/>
    </xf>
    <xf numFmtId="164" fontId="13" fillId="3" borderId="18" xfId="3" applyNumberFormat="1" applyFont="1" applyFill="1" applyBorder="1" applyProtection="1">
      <protection locked="0"/>
    </xf>
    <xf numFmtId="164" fontId="13" fillId="3" borderId="56" xfId="3" applyNumberFormat="1" applyFont="1" applyFill="1" applyBorder="1" applyProtection="1">
      <protection locked="0"/>
    </xf>
    <xf numFmtId="164" fontId="13" fillId="3" borderId="1" xfId="3" applyNumberFormat="1" applyFont="1" applyFill="1" applyBorder="1" applyProtection="1">
      <protection locked="0"/>
    </xf>
    <xf numFmtId="164" fontId="13" fillId="3" borderId="23" xfId="3" applyNumberFormat="1" applyFont="1" applyFill="1" applyBorder="1" applyProtection="1">
      <protection locked="0"/>
    </xf>
    <xf numFmtId="164" fontId="14" fillId="0" borderId="16" xfId="3" applyNumberFormat="1" applyFont="1" applyBorder="1" applyProtection="1">
      <protection locked="0"/>
    </xf>
    <xf numFmtId="164" fontId="10" fillId="0" borderId="16" xfId="3" applyNumberFormat="1" applyFont="1" applyBorder="1" applyProtection="1">
      <protection locked="0"/>
    </xf>
    <xf numFmtId="164" fontId="14" fillId="0" borderId="2" xfId="3" applyNumberFormat="1" applyFont="1" applyBorder="1" applyProtection="1">
      <protection locked="0"/>
    </xf>
    <xf numFmtId="164" fontId="14" fillId="0" borderId="10" xfId="3" applyNumberFormat="1" applyFont="1" applyBorder="1" applyProtection="1">
      <protection locked="0"/>
    </xf>
    <xf numFmtId="0" fontId="13" fillId="5" borderId="19" xfId="0" applyFont="1" applyFill="1" applyBorder="1" applyProtection="1">
      <protection locked="0"/>
    </xf>
    <xf numFmtId="0" fontId="13" fillId="6" borderId="19" xfId="0" applyFont="1" applyFill="1" applyBorder="1" applyProtection="1">
      <protection locked="0"/>
    </xf>
    <xf numFmtId="164" fontId="0" fillId="0" borderId="20" xfId="3" applyNumberFormat="1" applyFont="1" applyBorder="1" applyProtection="1">
      <protection locked="0"/>
    </xf>
    <xf numFmtId="164" fontId="0" fillId="0" borderId="16" xfId="3" applyNumberFormat="1" applyFont="1" applyBorder="1" applyProtection="1">
      <protection locked="0"/>
    </xf>
    <xf numFmtId="164" fontId="13" fillId="5" borderId="19" xfId="0" applyNumberFormat="1" applyFont="1" applyFill="1" applyBorder="1" applyProtection="1">
      <protection locked="0"/>
    </xf>
    <xf numFmtId="164" fontId="10" fillId="0" borderId="20" xfId="3" applyNumberFormat="1" applyFont="1" applyBorder="1" applyProtection="1">
      <protection locked="0"/>
    </xf>
    <xf numFmtId="164" fontId="9" fillId="5" borderId="18" xfId="3" applyNumberFormat="1" applyFont="1" applyFill="1" applyBorder="1" applyProtection="1">
      <protection locked="0"/>
    </xf>
    <xf numFmtId="164" fontId="9" fillId="6" borderId="18" xfId="3" applyNumberFormat="1" applyFont="1" applyFill="1" applyBorder="1" applyProtection="1">
      <protection locked="0"/>
    </xf>
    <xf numFmtId="0" fontId="0" fillId="0" borderId="20" xfId="0" applyBorder="1" applyProtection="1">
      <protection locked="0"/>
    </xf>
    <xf numFmtId="0" fontId="19" fillId="0" borderId="19" xfId="0" applyFont="1" applyBorder="1" applyProtection="1">
      <protection locked="0"/>
    </xf>
    <xf numFmtId="164" fontId="19" fillId="0" borderId="18" xfId="3" applyNumberFormat="1" applyFont="1" applyBorder="1" applyProtection="1">
      <protection locked="0"/>
    </xf>
    <xf numFmtId="164" fontId="19" fillId="0" borderId="17" xfId="3" applyNumberFormat="1" applyFont="1" applyBorder="1" applyProtection="1">
      <protection locked="0"/>
    </xf>
    <xf numFmtId="0" fontId="0" fillId="0" borderId="16" xfId="0" applyBorder="1" applyProtection="1">
      <protection locked="0"/>
    </xf>
    <xf numFmtId="0" fontId="19" fillId="0" borderId="62" xfId="0" applyFont="1" applyBorder="1" applyProtection="1">
      <protection locked="0"/>
    </xf>
    <xf numFmtId="164" fontId="19" fillId="0" borderId="63" xfId="3" applyNumberFormat="1" applyFont="1" applyBorder="1" applyProtection="1">
      <protection locked="0"/>
    </xf>
    <xf numFmtId="164" fontId="19" fillId="0" borderId="64" xfId="3" applyNumberFormat="1" applyFont="1" applyBorder="1" applyProtection="1">
      <protection locked="0"/>
    </xf>
    <xf numFmtId="3" fontId="14" fillId="0" borderId="64" xfId="0" applyNumberFormat="1" applyFont="1" applyBorder="1" applyProtection="1">
      <protection locked="0"/>
    </xf>
    <xf numFmtId="3" fontId="14" fillId="0" borderId="57" xfId="0" applyNumberFormat="1" applyFont="1" applyBorder="1" applyProtection="1">
      <protection locked="0"/>
    </xf>
    <xf numFmtId="3" fontId="14" fillId="0" borderId="11" xfId="0" applyNumberFormat="1" applyFont="1" applyBorder="1" applyProtection="1">
      <protection locked="0"/>
    </xf>
    <xf numFmtId="0" fontId="9" fillId="3" borderId="62" xfId="0" applyFont="1" applyFill="1" applyBorder="1" applyAlignment="1" applyProtection="1">
      <alignment horizontal="center"/>
      <protection locked="0"/>
    </xf>
    <xf numFmtId="3" fontId="14" fillId="0" borderId="65" xfId="0" applyNumberFormat="1" applyFont="1" applyBorder="1" applyProtection="1">
      <protection locked="0"/>
    </xf>
    <xf numFmtId="3" fontId="14" fillId="0" borderId="8" xfId="0" applyNumberFormat="1" applyFont="1" applyBorder="1" applyProtection="1">
      <protection locked="0"/>
    </xf>
    <xf numFmtId="3" fontId="14" fillId="0" borderId="66" xfId="0" applyNumberFormat="1" applyFont="1" applyBorder="1" applyProtection="1">
      <protection locked="0"/>
    </xf>
    <xf numFmtId="3" fontId="14" fillId="0" borderId="1" xfId="0" applyNumberFormat="1" applyFont="1" applyBorder="1" applyProtection="1">
      <protection locked="0"/>
    </xf>
    <xf numFmtId="3" fontId="14" fillId="0" borderId="67" xfId="0" applyNumberFormat="1" applyFont="1" applyBorder="1" applyProtection="1">
      <protection locked="0"/>
    </xf>
    <xf numFmtId="3" fontId="14" fillId="0" borderId="22" xfId="0" applyNumberFormat="1" applyFont="1" applyBorder="1" applyProtection="1">
      <protection locked="0"/>
    </xf>
    <xf numFmtId="164" fontId="0" fillId="0" borderId="19" xfId="3" applyNumberFormat="1" applyFont="1" applyBorder="1" applyProtection="1">
      <protection locked="0"/>
    </xf>
    <xf numFmtId="164" fontId="0" fillId="0" borderId="18" xfId="3" applyNumberFormat="1" applyFont="1" applyBorder="1" applyProtection="1">
      <protection locked="0"/>
    </xf>
    <xf numFmtId="0" fontId="18" fillId="13" borderId="36" xfId="0" applyFont="1" applyFill="1" applyBorder="1" applyAlignment="1" applyProtection="1">
      <alignment horizontal="left" vertical="top"/>
      <protection locked="0"/>
    </xf>
    <xf numFmtId="0" fontId="18" fillId="13" borderId="37" xfId="0" applyFont="1" applyFill="1" applyBorder="1" applyAlignment="1" applyProtection="1">
      <alignment horizontal="left" vertical="top"/>
      <protection locked="0"/>
    </xf>
    <xf numFmtId="0" fontId="18" fillId="14" borderId="33" xfId="0" applyFont="1" applyFill="1" applyBorder="1" applyAlignment="1" applyProtection="1">
      <alignment horizontal="left" vertical="top"/>
      <protection locked="0"/>
    </xf>
    <xf numFmtId="0" fontId="18" fillId="14" borderId="35" xfId="0" applyFont="1" applyFill="1" applyBorder="1" applyAlignment="1" applyProtection="1">
      <alignment horizontal="left" vertical="top"/>
      <protection locked="0"/>
    </xf>
    <xf numFmtId="0" fontId="0" fillId="14" borderId="33" xfId="0" applyFill="1" applyBorder="1" applyAlignment="1" applyProtection="1">
      <alignment vertical="top"/>
      <protection locked="0"/>
    </xf>
    <xf numFmtId="0" fontId="18" fillId="14" borderId="32" xfId="0" applyFont="1" applyFill="1" applyBorder="1" applyAlignment="1" applyProtection="1">
      <alignment horizontal="left" vertical="top"/>
      <protection locked="0"/>
    </xf>
    <xf numFmtId="0" fontId="18" fillId="14" borderId="34" xfId="0" applyFont="1" applyFill="1" applyBorder="1" applyAlignment="1" applyProtection="1">
      <alignment horizontal="left" vertical="top"/>
      <protection locked="0"/>
    </xf>
    <xf numFmtId="0" fontId="0" fillId="14" borderId="0" xfId="0" applyFill="1" applyBorder="1" applyAlignment="1" applyProtection="1">
      <alignment vertical="top"/>
      <protection locked="0"/>
    </xf>
    <xf numFmtId="0" fontId="18" fillId="14" borderId="2" xfId="0" applyFont="1" applyFill="1" applyBorder="1" applyAlignment="1" applyProtection="1">
      <alignment horizontal="left" vertical="top"/>
      <protection locked="0"/>
    </xf>
    <xf numFmtId="0" fontId="18" fillId="14" borderId="43" xfId="0" applyFont="1" applyFill="1" applyBorder="1" applyAlignment="1" applyProtection="1">
      <alignment horizontal="left" vertical="top"/>
      <protection locked="0"/>
    </xf>
    <xf numFmtId="0" fontId="18" fillId="14" borderId="40" xfId="0" applyFont="1" applyFill="1" applyBorder="1" applyAlignment="1" applyProtection="1">
      <alignment horizontal="left" vertical="top"/>
      <protection locked="0"/>
    </xf>
    <xf numFmtId="0" fontId="0" fillId="14" borderId="41" xfId="0" applyFill="1" applyBorder="1" applyAlignment="1" applyProtection="1">
      <alignment vertical="top"/>
      <protection locked="0"/>
    </xf>
    <xf numFmtId="0" fontId="18" fillId="14" borderId="39" xfId="0" applyFont="1" applyFill="1" applyBorder="1" applyAlignment="1" applyProtection="1">
      <alignment horizontal="left" vertical="top"/>
      <protection locked="0"/>
    </xf>
    <xf numFmtId="0" fontId="18" fillId="14" borderId="12" xfId="0" applyFont="1" applyFill="1" applyBorder="1" applyAlignment="1" applyProtection="1">
      <alignment horizontal="left" vertical="top"/>
      <protection locked="0"/>
    </xf>
    <xf numFmtId="0" fontId="18" fillId="14" borderId="13" xfId="0" applyFont="1" applyFill="1" applyBorder="1" applyAlignment="1" applyProtection="1">
      <alignment horizontal="left" vertical="top"/>
      <protection locked="0"/>
    </xf>
    <xf numFmtId="0" fontId="18" fillId="14" borderId="14" xfId="0" applyFont="1" applyFill="1" applyBorder="1" applyAlignment="1" applyProtection="1">
      <alignment horizontal="left" vertical="top"/>
      <protection locked="0"/>
    </xf>
    <xf numFmtId="0" fontId="18" fillId="14" borderId="49" xfId="0" applyFont="1" applyFill="1" applyBorder="1" applyAlignment="1" applyProtection="1">
      <alignment horizontal="left" vertical="top"/>
      <protection locked="0"/>
    </xf>
    <xf numFmtId="0" fontId="18" fillId="14" borderId="0" xfId="0" applyFont="1" applyFill="1" applyBorder="1" applyAlignment="1" applyProtection="1">
      <alignment horizontal="left" vertical="top"/>
      <protection locked="0"/>
    </xf>
    <xf numFmtId="0" fontId="18" fillId="14" borderId="16" xfId="0" applyFont="1" applyFill="1" applyBorder="1" applyAlignment="1" applyProtection="1">
      <alignment horizontal="left" vertical="top"/>
      <protection locked="0"/>
    </xf>
    <xf numFmtId="0" fontId="18" fillId="14" borderId="44" xfId="0" applyFont="1" applyFill="1" applyBorder="1" applyAlignment="1" applyProtection="1">
      <alignment horizontal="left" vertical="top"/>
      <protection locked="0"/>
    </xf>
    <xf numFmtId="0" fontId="0" fillId="14" borderId="25" xfId="0" applyFill="1" applyBorder="1" applyAlignment="1" applyProtection="1">
      <alignment vertical="top"/>
      <protection locked="0"/>
    </xf>
    <xf numFmtId="0" fontId="18" fillId="14" borderId="45" xfId="0" applyFont="1" applyFill="1" applyBorder="1" applyAlignment="1" applyProtection="1">
      <alignment horizontal="left" vertical="top"/>
      <protection locked="0"/>
    </xf>
    <xf numFmtId="0" fontId="18" fillId="14" borderId="36" xfId="0" applyFont="1" applyFill="1" applyBorder="1" applyAlignment="1" applyProtection="1">
      <alignment horizontal="left" vertical="top"/>
      <protection locked="0"/>
    </xf>
    <xf numFmtId="0" fontId="18" fillId="14" borderId="41" xfId="0" applyFont="1" applyFill="1" applyBorder="1" applyAlignment="1" applyProtection="1">
      <alignment horizontal="left" vertical="top"/>
      <protection locked="0"/>
    </xf>
    <xf numFmtId="0" fontId="18" fillId="14" borderId="37" xfId="0" applyFont="1" applyFill="1" applyBorder="1" applyAlignment="1" applyProtection="1">
      <alignment horizontal="left" vertical="top"/>
      <protection locked="0"/>
    </xf>
    <xf numFmtId="0" fontId="18" fillId="14" borderId="51" xfId="0" applyFont="1" applyFill="1" applyBorder="1" applyAlignment="1" applyProtection="1">
      <alignment horizontal="left" vertical="top"/>
      <protection locked="0"/>
    </xf>
    <xf numFmtId="0" fontId="18" fillId="14" borderId="52" xfId="0" applyFont="1" applyFill="1" applyBorder="1" applyAlignment="1" applyProtection="1">
      <alignment horizontal="left" vertical="top"/>
      <protection locked="0"/>
    </xf>
    <xf numFmtId="0" fontId="18" fillId="14" borderId="38" xfId="0" applyFont="1" applyFill="1" applyBorder="1" applyAlignment="1" applyProtection="1">
      <alignment horizontal="left" vertical="top"/>
      <protection locked="0"/>
    </xf>
    <xf numFmtId="0" fontId="18" fillId="14" borderId="42" xfId="0" applyFont="1" applyFill="1" applyBorder="1" applyAlignment="1" applyProtection="1">
      <alignment horizontal="left" vertical="top"/>
      <protection locked="0"/>
    </xf>
    <xf numFmtId="0" fontId="15" fillId="0" borderId="5" xfId="0" applyFont="1" applyBorder="1" applyAlignment="1" applyProtection="1">
      <alignment horizontal="center"/>
      <protection locked="0"/>
    </xf>
    <xf numFmtId="0" fontId="15" fillId="0" borderId="20" xfId="0" applyFont="1" applyBorder="1" applyAlignment="1" applyProtection="1">
      <alignment horizontal="center"/>
      <protection locked="0"/>
    </xf>
    <xf numFmtId="0" fontId="14" fillId="0" borderId="68" xfId="0" applyFont="1" applyBorder="1" applyProtection="1">
      <protection locked="0"/>
    </xf>
    <xf numFmtId="0" fontId="14" fillId="0" borderId="69" xfId="0" applyFont="1" applyBorder="1" applyProtection="1">
      <protection locked="0"/>
    </xf>
    <xf numFmtId="0" fontId="9" fillId="7" borderId="69" xfId="0" applyFont="1" applyFill="1" applyBorder="1" applyProtection="1">
      <protection locked="0"/>
    </xf>
    <xf numFmtId="0" fontId="9" fillId="5" borderId="69" xfId="0" applyFont="1" applyFill="1" applyBorder="1" applyProtection="1">
      <protection locked="0"/>
    </xf>
    <xf numFmtId="0" fontId="19" fillId="0" borderId="23" xfId="0" applyFont="1" applyBorder="1" applyProtection="1">
      <protection locked="0"/>
    </xf>
    <xf numFmtId="0" fontId="19" fillId="0" borderId="70" xfId="0" applyFont="1" applyBorder="1" applyProtection="1">
      <protection locked="0"/>
    </xf>
    <xf numFmtId="41" fontId="21" fillId="0" borderId="71" xfId="4" applyFont="1" applyBorder="1" applyAlignment="1" applyProtection="1"/>
    <xf numFmtId="41" fontId="20" fillId="0" borderId="71" xfId="4" applyFont="1" applyBorder="1" applyAlignment="1" applyProtection="1"/>
    <xf numFmtId="0" fontId="6" fillId="10" borderId="12" xfId="0" applyFont="1" applyFill="1" applyBorder="1" applyAlignment="1" applyProtection="1">
      <alignment horizontal="center"/>
      <protection locked="0"/>
    </xf>
    <xf numFmtId="0" fontId="6" fillId="10" borderId="14" xfId="0" applyFont="1" applyFill="1" applyBorder="1" applyAlignment="1" applyProtection="1">
      <alignment horizontal="center"/>
      <protection locked="0"/>
    </xf>
    <xf numFmtId="0" fontId="8" fillId="6" borderId="12" xfId="2" applyFont="1" applyFill="1" applyBorder="1" applyAlignment="1" applyProtection="1">
      <alignment horizontal="center"/>
      <protection locked="0"/>
    </xf>
    <xf numFmtId="0" fontId="8" fillId="6" borderId="14" xfId="2" applyFont="1" applyFill="1" applyBorder="1" applyAlignment="1" applyProtection="1">
      <alignment horizontal="center"/>
      <protection locked="0"/>
    </xf>
    <xf numFmtId="0" fontId="7" fillId="6" borderId="30" xfId="2" applyFill="1" applyBorder="1" applyAlignment="1" applyProtection="1">
      <alignment horizontal="center"/>
      <protection locked="0"/>
    </xf>
    <xf numFmtId="0" fontId="7" fillId="6" borderId="0" xfId="2" applyFill="1" applyBorder="1" applyAlignment="1" applyProtection="1">
      <alignment horizontal="center"/>
      <protection locked="0"/>
    </xf>
    <xf numFmtId="0" fontId="19" fillId="0" borderId="0" xfId="0" applyFont="1" applyAlignment="1" applyProtection="1">
      <alignment horizontal="center"/>
      <protection locked="0"/>
    </xf>
    <xf numFmtId="0" fontId="7" fillId="6" borderId="12" xfId="2" applyFill="1" applyBorder="1" applyAlignment="1" applyProtection="1">
      <alignment horizontal="center"/>
      <protection locked="0"/>
    </xf>
    <xf numFmtId="0" fontId="7" fillId="6" borderId="13" xfId="2" applyFill="1" applyBorder="1" applyAlignment="1" applyProtection="1">
      <alignment horizontal="center"/>
      <protection locked="0"/>
    </xf>
    <xf numFmtId="0" fontId="7" fillId="6" borderId="14" xfId="2" applyFill="1" applyBorder="1" applyAlignment="1" applyProtection="1">
      <alignment horizontal="center"/>
      <protection locked="0"/>
    </xf>
    <xf numFmtId="0" fontId="10" fillId="11" borderId="12" xfId="0" applyFont="1" applyFill="1" applyBorder="1" applyAlignment="1" applyProtection="1">
      <alignment horizontal="left" vertical="top" wrapText="1"/>
      <protection locked="0"/>
    </xf>
    <xf numFmtId="0" fontId="10" fillId="11" borderId="13" xfId="0" applyFont="1" applyFill="1" applyBorder="1" applyAlignment="1" applyProtection="1">
      <alignment horizontal="left" vertical="top" wrapText="1"/>
      <protection locked="0"/>
    </xf>
    <xf numFmtId="0" fontId="10" fillId="11" borderId="14" xfId="0" applyFont="1" applyFill="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9" fillId="6" borderId="12" xfId="0" applyFont="1" applyFill="1" applyBorder="1" applyAlignment="1" applyProtection="1">
      <alignment horizontal="center"/>
      <protection locked="0"/>
    </xf>
    <xf numFmtId="0" fontId="9" fillId="6" borderId="28" xfId="0" applyFont="1" applyFill="1" applyBorder="1" applyAlignment="1" applyProtection="1">
      <alignment horizontal="center"/>
      <protection locked="0"/>
    </xf>
    <xf numFmtId="0" fontId="12" fillId="5" borderId="27" xfId="2" applyFont="1" applyFill="1" applyBorder="1" applyAlignment="1" applyProtection="1">
      <alignment horizontal="center"/>
      <protection locked="0"/>
    </xf>
    <xf numFmtId="0" fontId="12" fillId="5" borderId="28" xfId="2" applyFont="1" applyFill="1" applyBorder="1" applyAlignment="1" applyProtection="1">
      <alignment horizontal="center"/>
      <protection locked="0"/>
    </xf>
    <xf numFmtId="0" fontId="9" fillId="5" borderId="24" xfId="0" applyFont="1" applyFill="1" applyBorder="1" applyAlignment="1" applyProtection="1">
      <alignment horizontal="center"/>
      <protection locked="0"/>
    </xf>
    <xf numFmtId="0" fontId="9" fillId="5" borderId="25" xfId="0" applyFont="1" applyFill="1" applyBorder="1" applyAlignment="1" applyProtection="1">
      <alignment horizontal="center"/>
      <protection locked="0"/>
    </xf>
    <xf numFmtId="0" fontId="9" fillId="6" borderId="13" xfId="0" applyFont="1" applyFill="1" applyBorder="1" applyAlignment="1" applyProtection="1">
      <alignment horizontal="center"/>
      <protection locked="0"/>
    </xf>
    <xf numFmtId="0" fontId="9" fillId="6" borderId="14" xfId="0" applyFont="1" applyFill="1" applyBorder="1" applyAlignment="1" applyProtection="1">
      <alignment horizontal="center"/>
      <protection locked="0"/>
    </xf>
    <xf numFmtId="0" fontId="12" fillId="5" borderId="29" xfId="2" applyFont="1" applyFill="1" applyBorder="1" applyAlignment="1" applyProtection="1">
      <alignment horizontal="center"/>
      <protection locked="0"/>
    </xf>
    <xf numFmtId="0" fontId="9" fillId="5" borderId="26" xfId="0" applyFont="1" applyFill="1" applyBorder="1" applyAlignment="1" applyProtection="1">
      <alignment horizontal="center"/>
      <protection locked="0"/>
    </xf>
    <xf numFmtId="0" fontId="9" fillId="3" borderId="12" xfId="0" applyFont="1" applyFill="1" applyBorder="1" applyAlignment="1" applyProtection="1">
      <alignment horizontal="center"/>
      <protection locked="0"/>
    </xf>
    <xf numFmtId="0" fontId="9" fillId="3" borderId="13" xfId="0" applyFont="1" applyFill="1" applyBorder="1" applyAlignment="1" applyProtection="1">
      <alignment horizontal="center"/>
      <protection locked="0"/>
    </xf>
    <xf numFmtId="0" fontId="9" fillId="3" borderId="14" xfId="0" applyFont="1" applyFill="1" applyBorder="1" applyAlignment="1" applyProtection="1">
      <alignment horizontal="center"/>
      <protection locked="0"/>
    </xf>
    <xf numFmtId="0" fontId="12" fillId="5" borderId="30" xfId="2" applyFont="1" applyFill="1" applyBorder="1" applyAlignment="1" applyProtection="1">
      <alignment horizontal="center"/>
      <protection locked="0"/>
    </xf>
    <xf numFmtId="0" fontId="12" fillId="5" borderId="0" xfId="2" applyFont="1" applyFill="1" applyBorder="1" applyAlignment="1" applyProtection="1">
      <alignment horizontal="center"/>
      <protection locked="0"/>
    </xf>
    <xf numFmtId="0" fontId="9" fillId="5" borderId="30" xfId="0" applyFont="1" applyFill="1" applyBorder="1" applyAlignment="1" applyProtection="1">
      <alignment horizontal="center"/>
      <protection locked="0"/>
    </xf>
    <xf numFmtId="0" fontId="9" fillId="5" borderId="0" xfId="0" applyFont="1" applyFill="1" applyBorder="1" applyAlignment="1" applyProtection="1">
      <alignment horizontal="center"/>
      <protection locked="0"/>
    </xf>
    <xf numFmtId="0" fontId="12" fillId="5" borderId="12" xfId="2" applyFont="1" applyFill="1" applyBorder="1" applyAlignment="1" applyProtection="1">
      <alignment horizontal="center"/>
      <protection locked="0"/>
    </xf>
    <xf numFmtId="0" fontId="12" fillId="5" borderId="13" xfId="2" applyFont="1" applyFill="1" applyBorder="1" applyAlignment="1" applyProtection="1">
      <alignment horizontal="center"/>
      <protection locked="0"/>
    </xf>
    <xf numFmtId="0" fontId="13" fillId="3" borderId="12" xfId="0" applyFont="1" applyFill="1" applyBorder="1" applyAlignment="1" applyProtection="1">
      <alignment horizontal="center"/>
      <protection locked="0"/>
    </xf>
    <xf numFmtId="0" fontId="13" fillId="3" borderId="13" xfId="0" applyFont="1" applyFill="1" applyBorder="1" applyAlignment="1" applyProtection="1">
      <alignment horizontal="center"/>
      <protection locked="0"/>
    </xf>
    <xf numFmtId="0" fontId="13" fillId="3" borderId="14" xfId="0" applyFont="1" applyFill="1" applyBorder="1" applyAlignment="1" applyProtection="1">
      <alignment horizontal="center"/>
      <protection locked="0"/>
    </xf>
    <xf numFmtId="0" fontId="10" fillId="0" borderId="0" xfId="0" applyFont="1" applyAlignment="1" applyProtection="1">
      <alignment horizontal="left" vertical="top" wrapText="1"/>
      <protection locked="0"/>
    </xf>
    <xf numFmtId="0" fontId="12" fillId="2" borderId="12" xfId="2" applyFont="1" applyFill="1" applyBorder="1" applyAlignment="1" applyProtection="1">
      <alignment horizontal="center"/>
      <protection locked="0"/>
    </xf>
    <xf numFmtId="0" fontId="12" fillId="2" borderId="13" xfId="2" applyFont="1" applyFill="1" applyBorder="1" applyAlignment="1" applyProtection="1">
      <alignment horizontal="center"/>
      <protection locked="0"/>
    </xf>
    <xf numFmtId="0" fontId="12" fillId="2" borderId="14" xfId="2" applyFont="1" applyFill="1" applyBorder="1" applyAlignment="1" applyProtection="1">
      <alignment horizontal="center"/>
      <protection locked="0"/>
    </xf>
    <xf numFmtId="0" fontId="12" fillId="8" borderId="12" xfId="2" applyFont="1" applyFill="1" applyBorder="1" applyAlignment="1" applyProtection="1">
      <alignment horizontal="center" vertical="center" wrapText="1"/>
      <protection locked="0"/>
    </xf>
    <xf numFmtId="0" fontId="12" fillId="0" borderId="13" xfId="2" applyFont="1" applyBorder="1" applyAlignment="1" applyProtection="1">
      <alignment horizontal="center" vertical="center" wrapText="1"/>
      <protection locked="0"/>
    </xf>
    <xf numFmtId="0" fontId="12" fillId="2" borderId="27" xfId="2" applyFont="1" applyFill="1" applyBorder="1" applyAlignment="1" applyProtection="1">
      <alignment horizontal="center"/>
      <protection locked="0"/>
    </xf>
    <xf numFmtId="0" fontId="12" fillId="2" borderId="28" xfId="2" applyFont="1" applyFill="1" applyBorder="1" applyAlignment="1" applyProtection="1">
      <alignment horizontal="center"/>
      <protection locked="0"/>
    </xf>
    <xf numFmtId="0" fontId="12" fillId="2" borderId="29" xfId="2" applyFont="1" applyFill="1" applyBorder="1" applyAlignment="1" applyProtection="1">
      <alignment horizontal="center"/>
      <protection locked="0"/>
    </xf>
    <xf numFmtId="0" fontId="16" fillId="2" borderId="24" xfId="0" applyFont="1" applyFill="1" applyBorder="1" applyAlignment="1" applyProtection="1">
      <alignment horizontal="center"/>
      <protection locked="0"/>
    </xf>
    <xf numFmtId="0" fontId="16" fillId="2" borderId="25" xfId="0" applyFont="1" applyFill="1" applyBorder="1" applyAlignment="1" applyProtection="1">
      <alignment horizontal="center"/>
      <protection locked="0"/>
    </xf>
    <xf numFmtId="0" fontId="16" fillId="2" borderId="26" xfId="0" applyFont="1" applyFill="1" applyBorder="1" applyAlignment="1" applyProtection="1">
      <alignment horizontal="center"/>
      <protection locked="0"/>
    </xf>
  </cellXfs>
  <cellStyles count="5">
    <cellStyle name="Hipervínculo" xfId="2" builtinId="8"/>
    <cellStyle name="Millares" xfId="3" builtinId="3"/>
    <cellStyle name="Millares [0]" xfId="4" builtinId="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0.15717663507495647"/>
          <c:y val="0.16464245220468518"/>
          <c:w val="0.76067352513411712"/>
          <c:h val="0.74545351113621994"/>
        </c:manualLayout>
      </c:layout>
      <c:pie3DChart>
        <c:varyColors val="1"/>
        <c:ser>
          <c:idx val="2"/>
          <c:order val="2"/>
          <c:tx>
            <c:strRef>
              <c:f>COBERTURA!$J$5</c:f>
              <c:strCache>
                <c:ptCount val="1"/>
                <c:pt idx="0">
                  <c:v>% CUMPLIMIENTO</c:v>
                </c:pt>
              </c:strCache>
            </c:strRef>
          </c:tx>
          <c:explosion val="25"/>
          <c:dLbls>
            <c:dLbl>
              <c:idx val="0"/>
              <c:layout>
                <c:manualLayout>
                  <c:x val="-0.11163003925845842"/>
                  <c:y val="-4.2280516565864047E-2"/>
                </c:manualLayout>
              </c:layout>
              <c:showLegendKey val="0"/>
              <c:showVal val="1"/>
              <c:showCatName val="1"/>
              <c:showSerName val="0"/>
              <c:showPercent val="0"/>
              <c:showBubbleSize val="0"/>
            </c:dLbl>
            <c:txPr>
              <a:bodyPr/>
              <a:lstStyle/>
              <a:p>
                <a:pPr>
                  <a:defRPr sz="700">
                    <a:latin typeface="Arial Black" pitchFamily="34" charset="0"/>
                  </a:defRPr>
                </a:pPr>
                <a:endParaRPr lang="es-ES"/>
              </a:p>
            </c:txPr>
            <c:showLegendKey val="0"/>
            <c:showVal val="1"/>
            <c:showCatName val="1"/>
            <c:showSerName val="0"/>
            <c:showPercent val="0"/>
            <c:showBubbleSize val="0"/>
            <c:showLeaderLines val="1"/>
          </c:dLbls>
          <c:cat>
            <c:strRef>
              <c:f>COBERTURA!$G$6:$G$14</c:f>
              <c:strCache>
                <c:ptCount val="9"/>
                <c:pt idx="0">
                  <c:v>TRANSPORTE AÉREO PASAJEROS REGULAR NACIONAL</c:v>
                </c:pt>
                <c:pt idx="1">
                  <c:v>TRANSPORTE AÉREO PASAJEROS REGULAR INTRNACIONAL</c:v>
                </c:pt>
                <c:pt idx="2">
                  <c:v>TRANSPORTE AÉREO CARGA NACIONAL</c:v>
                </c:pt>
                <c:pt idx="3">
                  <c:v>TRANASPORTE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COBERTURA!$J$6:$J$14</c:f>
              <c:numCache>
                <c:formatCode>0%</c:formatCode>
                <c:ptCount val="9"/>
                <c:pt idx="0">
                  <c:v>1</c:v>
                </c:pt>
                <c:pt idx="1">
                  <c:v>0.77777777777777779</c:v>
                </c:pt>
                <c:pt idx="2">
                  <c:v>1</c:v>
                </c:pt>
                <c:pt idx="3">
                  <c:v>0.7142857142857143</c:v>
                </c:pt>
                <c:pt idx="4">
                  <c:v>1</c:v>
                </c:pt>
                <c:pt idx="5">
                  <c:v>0</c:v>
                </c:pt>
                <c:pt idx="6">
                  <c:v>0.9285714285714286</c:v>
                </c:pt>
                <c:pt idx="7">
                  <c:v>0.62790697674418605</c:v>
                </c:pt>
                <c:pt idx="8">
                  <c:v>0.66666666666666663</c:v>
                </c:pt>
              </c:numCache>
            </c:numRef>
          </c:val>
        </c:ser>
        <c:ser>
          <c:idx val="1"/>
          <c:order val="1"/>
          <c:tx>
            <c:strRef>
              <c:f>COBERTURA!$I$5</c:f>
              <c:strCache>
                <c:ptCount val="1"/>
                <c:pt idx="0">
                  <c:v>TOTAL EMPRESAS VIGENTES</c:v>
                </c:pt>
              </c:strCache>
            </c:strRef>
          </c:tx>
          <c:explosion val="25"/>
          <c:dLbls>
            <c:showLegendKey val="0"/>
            <c:showVal val="1"/>
            <c:showCatName val="1"/>
            <c:showSerName val="0"/>
            <c:showPercent val="0"/>
            <c:showBubbleSize val="0"/>
            <c:showLeaderLines val="1"/>
          </c:dLbls>
          <c:cat>
            <c:strRef>
              <c:f>COBERTURA!$G$6:$G$14</c:f>
              <c:strCache>
                <c:ptCount val="9"/>
                <c:pt idx="0">
                  <c:v>TRANSPORTE AÉREO PASAJEROS REGULAR NACIONAL</c:v>
                </c:pt>
                <c:pt idx="1">
                  <c:v>TRANSPORTE AÉREO PASAJEROS REGULAR INTRNACIONAL</c:v>
                </c:pt>
                <c:pt idx="2">
                  <c:v>TRANSPORTE AÉREO CARGA NACIONAL</c:v>
                </c:pt>
                <c:pt idx="3">
                  <c:v>TRANASPORTE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COBERTURA!$I$6:$I$14</c:f>
            </c:numRef>
          </c:val>
        </c:ser>
        <c:ser>
          <c:idx val="0"/>
          <c:order val="0"/>
          <c:tx>
            <c:strRef>
              <c:f>COBERTURA!$H$5</c:f>
              <c:strCache>
                <c:ptCount val="1"/>
                <c:pt idx="0">
                  <c:v>No. EMPRE. PRESENTARON INFORME</c:v>
                </c:pt>
              </c:strCache>
            </c:strRef>
          </c:tx>
          <c:explosion val="25"/>
          <c:dLbls>
            <c:showLegendKey val="0"/>
            <c:showVal val="1"/>
            <c:showCatName val="1"/>
            <c:showSerName val="0"/>
            <c:showPercent val="0"/>
            <c:showBubbleSize val="0"/>
            <c:showLeaderLines val="1"/>
          </c:dLbls>
          <c:cat>
            <c:strRef>
              <c:f>COBERTURA!$G$6:$G$14</c:f>
              <c:strCache>
                <c:ptCount val="9"/>
                <c:pt idx="0">
                  <c:v>TRANSPORTE AÉREO PASAJEROS REGULAR NACIONAL</c:v>
                </c:pt>
                <c:pt idx="1">
                  <c:v>TRANSPORTE AÉREO PASAJEROS REGULAR INTRNACIONAL</c:v>
                </c:pt>
                <c:pt idx="2">
                  <c:v>TRANSPORTE AÉREO CARGA NACIONAL</c:v>
                </c:pt>
                <c:pt idx="3">
                  <c:v>TRANASPORTE AÉREO CARGA INTERNACIONAL</c:v>
                </c:pt>
                <c:pt idx="4">
                  <c:v>TRANSPORTE AÉREO  COMERCIAL REGIONAL</c:v>
                </c:pt>
                <c:pt idx="5">
                  <c:v>TRANSPORTE AÉREO ESPECIAL DE CARGA</c:v>
                </c:pt>
                <c:pt idx="6">
                  <c:v>TRANSPORTE AÉREO  NO REGULAR  -AEROTAXIS</c:v>
                </c:pt>
                <c:pt idx="7">
                  <c:v>TRABAJOS AÉREOS ESPECIALES - AVIACION AGRICOLA</c:v>
                </c:pt>
                <c:pt idx="8">
                  <c:v>TRABAJOS AÉREOS ESPECIALES: (Publicidad, aerofotografía, ambulancia, etc.)</c:v>
                </c:pt>
              </c:strCache>
            </c:strRef>
          </c:cat>
          <c:val>
            <c:numRef>
              <c:f>COBERTURA!$H$6:$H$14</c:f>
            </c:numRef>
          </c:val>
        </c:ser>
        <c:dLbls>
          <c:showLegendKey val="0"/>
          <c:showVal val="1"/>
          <c:showCatName val="1"/>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6159844</xdr:colOff>
      <xdr:row>13</xdr:row>
      <xdr:rowOff>228415</xdr:rowOff>
    </xdr:from>
    <xdr:ext cx="184730" cy="937629"/>
    <xdr:sp macro="" textlink="">
      <xdr:nvSpPr>
        <xdr:cNvPr id="2" name="1 Rectángulo"/>
        <xdr:cNvSpPr/>
      </xdr:nvSpPr>
      <xdr:spPr>
        <a:xfrm>
          <a:off x="6952324" y="2415355"/>
          <a:ext cx="184730" cy="937629"/>
        </a:xfrm>
        <a:prstGeom prst="rect">
          <a:avLst/>
        </a:prstGeom>
        <a:noFill/>
      </xdr:spPr>
      <xdr:txBody>
        <a:bodyPr wrap="none" lIns="91440" tIns="45720" rIns="91440" bIns="45720">
          <a:spAutoFit/>
        </a:bodyPr>
        <a:lstStyle/>
        <a:p>
          <a:pPr algn="ctr"/>
          <a:endParaRPr lang="es-E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853440</xdr:colOff>
      <xdr:row>3</xdr:row>
      <xdr:rowOff>144780</xdr:rowOff>
    </xdr:from>
    <xdr:to>
      <xdr:col>13</xdr:col>
      <xdr:colOff>723900</xdr:colOff>
      <xdr:row>15</xdr:row>
      <xdr:rowOff>99060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4" workbookViewId="0">
      <selection activeCell="B7" sqref="B7"/>
    </sheetView>
  </sheetViews>
  <sheetFormatPr baseColWidth="10" defaultRowHeight="13.8" x14ac:dyDescent="0.25"/>
  <cols>
    <col min="2" max="2" width="101.54296875" customWidth="1"/>
  </cols>
  <sheetData>
    <row r="1" spans="1:2" ht="25.05" customHeight="1" thickBot="1" x14ac:dyDescent="0.45">
      <c r="A1" s="239" t="s">
        <v>123</v>
      </c>
      <c r="B1" s="240"/>
    </row>
    <row r="2" spans="1:2" ht="25.05" customHeight="1" thickBot="1" x14ac:dyDescent="0.45">
      <c r="A2" s="3"/>
      <c r="B2" s="4"/>
    </row>
    <row r="3" spans="1:2" ht="25.05" customHeight="1" thickBot="1" x14ac:dyDescent="0.6">
      <c r="A3" s="237" t="s">
        <v>348</v>
      </c>
      <c r="B3" s="238"/>
    </row>
    <row r="4" spans="1:2" ht="25.05" customHeight="1" thickBot="1" x14ac:dyDescent="0.45">
      <c r="A4" s="3"/>
      <c r="B4" s="3"/>
    </row>
    <row r="5" spans="1:2" ht="25.05" customHeight="1" x14ac:dyDescent="0.55000000000000004">
      <c r="A5" s="6" t="s">
        <v>120</v>
      </c>
      <c r="B5" s="6" t="s">
        <v>121</v>
      </c>
    </row>
    <row r="6" spans="1:2" ht="25.05" customHeight="1" x14ac:dyDescent="0.4">
      <c r="A6" s="7">
        <v>1</v>
      </c>
      <c r="B6" s="8" t="s">
        <v>346</v>
      </c>
    </row>
    <row r="7" spans="1:2" ht="25.05" customHeight="1" x14ac:dyDescent="0.4">
      <c r="A7" s="7">
        <v>2</v>
      </c>
      <c r="B7" s="8" t="s">
        <v>347</v>
      </c>
    </row>
    <row r="8" spans="1:2" ht="27" customHeight="1" x14ac:dyDescent="0.4">
      <c r="A8" s="7">
        <v>3</v>
      </c>
      <c r="B8" s="8" t="s">
        <v>112</v>
      </c>
    </row>
    <row r="9" spans="1:2" ht="25.05" customHeight="1" x14ac:dyDescent="0.4">
      <c r="A9" s="7">
        <v>4</v>
      </c>
      <c r="B9" s="8" t="s">
        <v>113</v>
      </c>
    </row>
    <row r="10" spans="1:2" ht="25.05" customHeight="1" x14ac:dyDescent="0.4">
      <c r="A10" s="7">
        <v>5</v>
      </c>
      <c r="B10" s="8" t="s">
        <v>327</v>
      </c>
    </row>
    <row r="11" spans="1:2" ht="25.05" customHeight="1" x14ac:dyDescent="0.4">
      <c r="A11" s="7">
        <v>6</v>
      </c>
      <c r="B11" s="8" t="s">
        <v>328</v>
      </c>
    </row>
    <row r="12" spans="1:2" ht="25.05" customHeight="1" x14ac:dyDescent="0.4">
      <c r="A12" s="7">
        <v>7</v>
      </c>
      <c r="B12" s="8" t="s">
        <v>329</v>
      </c>
    </row>
    <row r="13" spans="1:2" ht="25.05" customHeight="1" x14ac:dyDescent="0.4">
      <c r="A13" s="7">
        <v>8</v>
      </c>
      <c r="B13" s="8" t="s">
        <v>330</v>
      </c>
    </row>
    <row r="14" spans="1:2" ht="25.05" customHeight="1" x14ac:dyDescent="0.4">
      <c r="A14" s="7">
        <v>9</v>
      </c>
      <c r="B14" s="8" t="s">
        <v>108</v>
      </c>
    </row>
    <row r="15" spans="1:2" ht="25.05" customHeight="1" x14ac:dyDescent="0.4">
      <c r="A15" s="7">
        <v>10</v>
      </c>
      <c r="B15" s="8" t="s">
        <v>109</v>
      </c>
    </row>
    <row r="16" spans="1:2" ht="25.05" customHeight="1" x14ac:dyDescent="0.4">
      <c r="A16" s="7">
        <v>11</v>
      </c>
      <c r="B16" s="8" t="s">
        <v>110</v>
      </c>
    </row>
    <row r="17" spans="1:2" ht="25.05" customHeight="1" x14ac:dyDescent="0.4">
      <c r="A17" s="7">
        <v>12</v>
      </c>
      <c r="B17" s="8" t="s">
        <v>111</v>
      </c>
    </row>
    <row r="18" spans="1:2" ht="25.05" customHeight="1" x14ac:dyDescent="0.4">
      <c r="A18" s="7">
        <v>13</v>
      </c>
      <c r="B18" s="8" t="s">
        <v>114</v>
      </c>
    </row>
    <row r="19" spans="1:2" ht="25.05" customHeight="1" x14ac:dyDescent="0.4">
      <c r="A19" s="7">
        <v>14</v>
      </c>
      <c r="B19" s="8" t="s">
        <v>115</v>
      </c>
    </row>
    <row r="20" spans="1:2" ht="25.05" customHeight="1" x14ac:dyDescent="0.4">
      <c r="A20" s="7">
        <v>15</v>
      </c>
      <c r="B20" s="8" t="s">
        <v>116</v>
      </c>
    </row>
    <row r="21" spans="1:2" ht="25.05" customHeight="1" x14ac:dyDescent="0.4">
      <c r="A21" s="7">
        <v>16</v>
      </c>
      <c r="B21" s="8" t="s">
        <v>117</v>
      </c>
    </row>
    <row r="22" spans="1:2" ht="25.05" customHeight="1" x14ac:dyDescent="0.4">
      <c r="A22" s="7">
        <v>17</v>
      </c>
      <c r="B22" s="8" t="s">
        <v>118</v>
      </c>
    </row>
    <row r="23" spans="1:2" ht="25.05" customHeight="1" x14ac:dyDescent="0.4">
      <c r="A23" s="7">
        <v>18</v>
      </c>
      <c r="B23" s="8" t="s">
        <v>119</v>
      </c>
    </row>
  </sheetData>
  <mergeCells count="2">
    <mergeCell ref="A3:B3"/>
    <mergeCell ref="A1:B1"/>
  </mergeCells>
  <hyperlinks>
    <hyperlink ref="B8" location="'TRONCAL X EQUIPO I SEM'!B1" display="EMPRESAS DE TRANSPORTE AÉREO PASAJEROS REGULAR NACIONAL  I SEMESTRE"/>
    <hyperlink ref="B9" location="'TRONCAL POR EQUIPO II SEM'!B1" display="EMPRESAS DE TRANSPORTE AÉREO PASAJEROS REGULAR NACIONAL  II SEMESTRE "/>
    <hyperlink ref="B14" location="'CARGA  I SEM 2011'!B1" display="EMPRESAS DE TRANSPORTE AÉREO  CARGA I SEMESTRE"/>
    <hyperlink ref="B15" location="'CARGA II SEM 2011'!B1" display="EMPRESAS DE TRANSPORTE AÉREO  CARGA II SEMESTRE"/>
    <hyperlink ref="B16" location="'COMERC. REGIO I SEM'!B1" display="EMPRESAS DE TRANSPORTE AÉREO  COMERCIAL REGIONAL  I SEMESTRE "/>
    <hyperlink ref="B17" location="'COM. REGIO II SEM'!B1" display="EMPRESAS DE TRANSPORTE AÉREO  COMERCIAL REGIONAL  II SEMESTRE"/>
    <hyperlink ref="B18" location="'AEROTAXIS I SEM'!B1" display="EMPRESAS DE TRANSPORTE AÉREO - AEROTAXIS  I SEMESTRE"/>
    <hyperlink ref="B19" location="'AEROTAXI  II SEM'!B1" display="EMPRESAS DE TRANSPORTE AÉREO - AEROTAXIS  II SEMESTRE"/>
    <hyperlink ref="B20" location="'TRABAJ AEREOS ESPEC I SEM 2011'!A1" display="TRABAJOS AEREOS ESPECIALES I SEMESTRE"/>
    <hyperlink ref="B21" location="'TRABAJ AEREOS ESPEC II SEM 2011'!A1" display="TRABAJOS AEREOS ESPECIALES II SEMESTRE"/>
    <hyperlink ref="B22" location="'AVIACION AGRICOLA  I SEM 2011'!A1" display="TRABAJOS AEREOS ESPECIALES  - AVIACION AGRICOLA  - I SEMESTRE"/>
    <hyperlink ref="A1" location="'TRONCAL X EQUIPO I SEM'!A1" display="C O N T E N I D O"/>
    <hyperlink ref="B23" location="'AVIACION AGRICOLA II SEM 2011'!B1" display="TRABAJOS AEREOS ESPECIALES  - AVIACION AGRICOLA  - II SEMESTRE"/>
    <hyperlink ref="B10" location="'PAX-  EXTRANJEROS I SEM'!B1" display="EMPRESAS DE TRANSPORTE AÉREO PASAJEROS REGULAR INTERNACIONAL  I SEMESTRE "/>
    <hyperlink ref="B11" location="'PAX - EXTRANJEROS II SEM'!B1" display="EMPRESAS DE TRANSPORTE AÉREO PASAJEROS REGULAR INTERNACIONAL  II SEMESTRE "/>
    <hyperlink ref="B12" location="'CARGA -EXTRANJERA I SEM'!A1" display="EMPRESAS DE TRANSPORTE AÉREO CARGA INTERNACIONAL  I  SEMESTRE "/>
    <hyperlink ref="B13" location="'CARGA - EXTRANJERA II SEM'!A1" display="EMPRESAS DE TRANSPORTE AÉREO CARGA INTERNACIONAL  II  SEMESTRE "/>
    <hyperlink ref="B6" location="'EMPRESAS - TIPO AERONAVE'!A1" display="RELACION EMPRESAS - TIPO AERONAVE"/>
    <hyperlink ref="B7" location="COBERTURA!A1" display="COBERTURA"/>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activeCell="H20" sqref="H20"/>
    </sheetView>
  </sheetViews>
  <sheetFormatPr baseColWidth="10" defaultRowHeight="14.4" x14ac:dyDescent="0.3"/>
  <cols>
    <col min="1" max="1" width="32.453125" style="53" customWidth="1"/>
    <col min="2" max="2" width="9" style="53" customWidth="1"/>
    <col min="3" max="3" width="7.453125" style="53" customWidth="1"/>
    <col min="4" max="4" width="9" style="53" customWidth="1"/>
    <col min="5" max="5" width="9.1796875" style="53" customWidth="1"/>
    <col min="6" max="16384" width="10.90625" style="9"/>
  </cols>
  <sheetData>
    <row r="1" spans="1:5" ht="25.8" customHeight="1" thickBot="1" x14ac:dyDescent="0.35">
      <c r="A1" s="278" t="s">
        <v>425</v>
      </c>
      <c r="B1" s="279"/>
      <c r="C1" s="279"/>
      <c r="D1" s="279"/>
      <c r="E1" s="279"/>
    </row>
    <row r="2" spans="1:5" ht="15" thickBot="1" x14ac:dyDescent="0.35"/>
    <row r="3" spans="1:5" ht="15" thickBot="1" x14ac:dyDescent="0.35">
      <c r="A3" s="140" t="s">
        <v>0</v>
      </c>
      <c r="B3" s="140" t="s">
        <v>54</v>
      </c>
      <c r="C3" s="140" t="s">
        <v>25</v>
      </c>
      <c r="D3" s="140" t="s">
        <v>31</v>
      </c>
      <c r="E3" s="140" t="s">
        <v>32</v>
      </c>
    </row>
    <row r="4" spans="1:5" x14ac:dyDescent="0.3">
      <c r="A4" s="26" t="s">
        <v>99</v>
      </c>
      <c r="B4" s="27">
        <v>386459</v>
      </c>
      <c r="C4" s="27">
        <v>908217</v>
      </c>
      <c r="D4" s="27">
        <v>425257</v>
      </c>
      <c r="E4" s="153">
        <v>721133.5</v>
      </c>
    </row>
    <row r="5" spans="1:5" x14ac:dyDescent="0.3">
      <c r="A5" s="44" t="s">
        <v>65</v>
      </c>
      <c r="B5" s="28">
        <v>143115</v>
      </c>
      <c r="C5" s="28">
        <v>32783</v>
      </c>
      <c r="D5" s="28">
        <v>34806</v>
      </c>
      <c r="E5" s="153">
        <v>453145.5</v>
      </c>
    </row>
    <row r="6" spans="1:5" x14ac:dyDescent="0.3">
      <c r="A6" s="44" t="s">
        <v>66</v>
      </c>
      <c r="B6" s="28">
        <v>77918</v>
      </c>
      <c r="C6" s="28">
        <v>40485</v>
      </c>
      <c r="D6" s="28">
        <v>14729</v>
      </c>
      <c r="E6" s="153">
        <v>22707.5</v>
      </c>
    </row>
    <row r="7" spans="1:5" x14ac:dyDescent="0.3">
      <c r="A7" s="44" t="s">
        <v>67</v>
      </c>
      <c r="B7" s="28">
        <v>458643</v>
      </c>
      <c r="C7" s="28">
        <v>283560</v>
      </c>
      <c r="D7" s="28">
        <v>126335</v>
      </c>
      <c r="E7" s="153">
        <v>526711</v>
      </c>
    </row>
    <row r="8" spans="1:5" x14ac:dyDescent="0.3">
      <c r="A8" s="44" t="s">
        <v>68</v>
      </c>
      <c r="B8" s="28">
        <v>76560</v>
      </c>
      <c r="C8" s="28">
        <v>0</v>
      </c>
      <c r="D8" s="28">
        <v>0</v>
      </c>
      <c r="E8" s="153">
        <v>0</v>
      </c>
    </row>
    <row r="9" spans="1:5" x14ac:dyDescent="0.3">
      <c r="A9" s="44" t="s">
        <v>69</v>
      </c>
      <c r="B9" s="28">
        <v>859788</v>
      </c>
      <c r="C9" s="28">
        <v>204113</v>
      </c>
      <c r="D9" s="28">
        <v>420651</v>
      </c>
      <c r="E9" s="153">
        <v>294536.5</v>
      </c>
    </row>
    <row r="10" spans="1:5" x14ac:dyDescent="0.3">
      <c r="A10" s="44" t="s">
        <v>70</v>
      </c>
      <c r="B10" s="28">
        <v>0</v>
      </c>
      <c r="C10" s="28">
        <v>0</v>
      </c>
      <c r="D10" s="28">
        <v>8953</v>
      </c>
      <c r="E10" s="153">
        <v>4476.5</v>
      </c>
    </row>
    <row r="11" spans="1:5" ht="15" thickBot="1" x14ac:dyDescent="0.35">
      <c r="A11" s="44" t="s">
        <v>71</v>
      </c>
      <c r="B11" s="28">
        <v>42607</v>
      </c>
      <c r="C11" s="28">
        <v>0</v>
      </c>
      <c r="D11" s="28">
        <v>0</v>
      </c>
      <c r="E11" s="153">
        <v>56922</v>
      </c>
    </row>
    <row r="12" spans="1:5" ht="15" thickBot="1" x14ac:dyDescent="0.35">
      <c r="A12" s="67" t="s">
        <v>83</v>
      </c>
      <c r="B12" s="73">
        <f>SUM(B4:B11)</f>
        <v>2045090</v>
      </c>
      <c r="C12" s="73">
        <f t="shared" ref="C12:E12" si="0">SUM(C4:C11)</f>
        <v>1469158</v>
      </c>
      <c r="D12" s="73">
        <f t="shared" si="0"/>
        <v>1030731</v>
      </c>
      <c r="E12" s="73">
        <f t="shared" si="0"/>
        <v>2079632.5</v>
      </c>
    </row>
    <row r="13" spans="1:5" x14ac:dyDescent="0.3">
      <c r="A13" s="44" t="s">
        <v>72</v>
      </c>
      <c r="B13" s="28">
        <v>1345381</v>
      </c>
      <c r="C13" s="28">
        <v>1327336</v>
      </c>
      <c r="D13" s="28">
        <v>92174</v>
      </c>
      <c r="E13" s="153">
        <v>4782447</v>
      </c>
    </row>
    <row r="14" spans="1:5" x14ac:dyDescent="0.3">
      <c r="A14" s="44" t="s">
        <v>73</v>
      </c>
      <c r="B14" s="28">
        <v>652404</v>
      </c>
      <c r="C14" s="28">
        <v>0</v>
      </c>
      <c r="D14" s="28">
        <v>0</v>
      </c>
      <c r="E14" s="153">
        <v>0</v>
      </c>
    </row>
    <row r="15" spans="1:5" ht="15" thickBot="1" x14ac:dyDescent="0.35">
      <c r="A15" s="44" t="s">
        <v>74</v>
      </c>
      <c r="B15" s="28">
        <v>192348</v>
      </c>
      <c r="C15" s="28">
        <v>15090</v>
      </c>
      <c r="D15" s="28">
        <v>0</v>
      </c>
      <c r="E15" s="153">
        <v>52570</v>
      </c>
    </row>
    <row r="16" spans="1:5" ht="15" thickBot="1" x14ac:dyDescent="0.35">
      <c r="A16" s="69" t="s">
        <v>87</v>
      </c>
      <c r="B16" s="74">
        <f t="shared" ref="B16:D16" si="1">SUM(B13:B15)</f>
        <v>2190133</v>
      </c>
      <c r="C16" s="74">
        <f t="shared" si="1"/>
        <v>1342426</v>
      </c>
      <c r="D16" s="74">
        <f t="shared" si="1"/>
        <v>92174</v>
      </c>
      <c r="E16" s="74">
        <f>SUM(E13:E15)</f>
        <v>4835017</v>
      </c>
    </row>
    <row r="17" spans="1:5" ht="15" thickBot="1" x14ac:dyDescent="0.35">
      <c r="A17" s="71" t="s">
        <v>62</v>
      </c>
      <c r="B17" s="75">
        <f t="shared" ref="B17:D17" si="2">+B12+B16</f>
        <v>4235223</v>
      </c>
      <c r="C17" s="75">
        <f t="shared" si="2"/>
        <v>2811584</v>
      </c>
      <c r="D17" s="75">
        <f t="shared" si="2"/>
        <v>1122905</v>
      </c>
      <c r="E17" s="75">
        <f>+E12+E16</f>
        <v>6914649.5</v>
      </c>
    </row>
    <row r="18" spans="1:5" x14ac:dyDescent="0.3">
      <c r="A18" s="44" t="s">
        <v>1</v>
      </c>
      <c r="B18" s="76">
        <v>31</v>
      </c>
      <c r="C18" s="76">
        <v>130</v>
      </c>
      <c r="D18" s="76">
        <v>64</v>
      </c>
      <c r="E18" s="76">
        <v>153</v>
      </c>
    </row>
    <row r="19" spans="1:5" x14ac:dyDescent="0.3">
      <c r="A19" s="44" t="s">
        <v>2</v>
      </c>
      <c r="B19" s="76">
        <v>6</v>
      </c>
      <c r="C19" s="76">
        <v>56</v>
      </c>
      <c r="D19" s="76">
        <v>44</v>
      </c>
      <c r="E19" s="76">
        <v>92</v>
      </c>
    </row>
    <row r="20" spans="1:5" ht="15" thickBot="1" x14ac:dyDescent="0.35">
      <c r="A20" s="55" t="s">
        <v>61</v>
      </c>
      <c r="B20" s="77">
        <v>1</v>
      </c>
      <c r="C20" s="77">
        <v>1</v>
      </c>
      <c r="D20" s="76">
        <v>1</v>
      </c>
      <c r="E20" s="76">
        <v>2</v>
      </c>
    </row>
    <row r="21" spans="1:5" ht="15" thickBot="1" x14ac:dyDescent="0.35"/>
    <row r="22" spans="1:5" ht="15" thickBot="1" x14ac:dyDescent="0.35">
      <c r="A22" s="252" t="s">
        <v>93</v>
      </c>
      <c r="B22" s="258"/>
      <c r="C22" s="258"/>
      <c r="D22" s="258"/>
      <c r="E22" s="259"/>
    </row>
    <row r="23" spans="1:5" ht="15" thickBot="1" x14ac:dyDescent="0.35">
      <c r="A23" s="9"/>
      <c r="B23" s="9"/>
      <c r="C23" s="9"/>
      <c r="D23" s="9"/>
      <c r="E23" s="9"/>
    </row>
    <row r="24" spans="1:5" x14ac:dyDescent="0.3">
      <c r="A24" s="23" t="s">
        <v>63</v>
      </c>
      <c r="B24" s="78">
        <f>+B4/B$17</f>
        <v>9.1248796108256869E-2</v>
      </c>
      <c r="C24" s="78">
        <f t="shared" ref="C24:E24" si="3">+C4/C$17</f>
        <v>0.32302680624160618</v>
      </c>
      <c r="D24" s="78">
        <f t="shared" si="3"/>
        <v>0.37871146713212606</v>
      </c>
      <c r="E24" s="78">
        <f t="shared" si="3"/>
        <v>0.10429068024344545</v>
      </c>
    </row>
    <row r="25" spans="1:5" x14ac:dyDescent="0.3">
      <c r="A25" s="44" t="s">
        <v>65</v>
      </c>
      <c r="B25" s="42">
        <f t="shared" ref="B25:D25" si="4">+B6/B$17</f>
        <v>1.8397614482165401E-2</v>
      </c>
      <c r="C25" s="42">
        <f t="shared" si="4"/>
        <v>1.4399356377045822E-2</v>
      </c>
      <c r="D25" s="42">
        <f t="shared" si="4"/>
        <v>1.3116870973056492E-2</v>
      </c>
      <c r="E25" s="42">
        <f t="shared" ref="E25" si="5">+E6/E$17</f>
        <v>3.2839697803916162E-3</v>
      </c>
    </row>
    <row r="26" spans="1:5" x14ac:dyDescent="0.3">
      <c r="A26" s="44" t="s">
        <v>66</v>
      </c>
      <c r="B26" s="42">
        <f t="shared" ref="B26:D26" si="6">+B7/B$17</f>
        <v>0.10829252674534494</v>
      </c>
      <c r="C26" s="42">
        <f t="shared" si="6"/>
        <v>0.10085418041929389</v>
      </c>
      <c r="D26" s="42">
        <f t="shared" si="6"/>
        <v>0.11250729135590277</v>
      </c>
      <c r="E26" s="42">
        <f t="shared" ref="E26" si="7">+E7/E$17</f>
        <v>7.6173202994598635E-2</v>
      </c>
    </row>
    <row r="27" spans="1:5" x14ac:dyDescent="0.3">
      <c r="A27" s="44" t="s">
        <v>67</v>
      </c>
      <c r="B27" s="42">
        <f t="shared" ref="B27:D27" si="8">+B8/B$17</f>
        <v>1.807697020912476E-2</v>
      </c>
      <c r="C27" s="42">
        <f t="shared" si="8"/>
        <v>0</v>
      </c>
      <c r="D27" s="42">
        <f t="shared" si="8"/>
        <v>0</v>
      </c>
      <c r="E27" s="42">
        <f t="shared" ref="E27" si="9">+E8/E$17</f>
        <v>0</v>
      </c>
    </row>
    <row r="28" spans="1:5" x14ac:dyDescent="0.3">
      <c r="A28" s="44" t="s">
        <v>68</v>
      </c>
      <c r="B28" s="42">
        <f t="shared" ref="B28:D28" si="10">+B9/B$17</f>
        <v>0.20300890885792791</v>
      </c>
      <c r="C28" s="42">
        <f t="shared" si="10"/>
        <v>7.2597155197924021E-2</v>
      </c>
      <c r="D28" s="42">
        <f t="shared" si="10"/>
        <v>0.37460960633357232</v>
      </c>
      <c r="E28" s="42">
        <f t="shared" ref="E28" si="11">+E9/E$17</f>
        <v>4.2596013001092822E-2</v>
      </c>
    </row>
    <row r="29" spans="1:5" x14ac:dyDescent="0.3">
      <c r="A29" s="44" t="s">
        <v>95</v>
      </c>
      <c r="B29" s="42">
        <f t="shared" ref="B29:D29" si="12">+B10/B$17</f>
        <v>0</v>
      </c>
      <c r="C29" s="42">
        <f t="shared" si="12"/>
        <v>0</v>
      </c>
      <c r="D29" s="42">
        <f t="shared" si="12"/>
        <v>7.9730698500763645E-3</v>
      </c>
      <c r="E29" s="42">
        <f t="shared" ref="E29" si="13">+E10/E$17</f>
        <v>6.473936242176845E-4</v>
      </c>
    </row>
    <row r="30" spans="1:5" x14ac:dyDescent="0.3">
      <c r="A30" s="44" t="s">
        <v>70</v>
      </c>
      <c r="B30" s="42">
        <f t="shared" ref="B30:D30" si="14">+B11/B$17</f>
        <v>1.0060155037881123E-2</v>
      </c>
      <c r="C30" s="42">
        <f t="shared" si="14"/>
        <v>0</v>
      </c>
      <c r="D30" s="42">
        <f t="shared" si="14"/>
        <v>0</v>
      </c>
      <c r="E30" s="42">
        <f t="shared" ref="E30" si="15">+E11/E$17</f>
        <v>8.2320875410966231E-3</v>
      </c>
    </row>
    <row r="31" spans="1:5" ht="15" thickBot="1" x14ac:dyDescent="0.35">
      <c r="A31" s="44" t="s">
        <v>71</v>
      </c>
      <c r="B31" s="42">
        <f t="shared" ref="B31:D31" si="16">+B12/B$17</f>
        <v>0.48287658052480353</v>
      </c>
      <c r="C31" s="42">
        <f t="shared" si="16"/>
        <v>0.52253747353804836</v>
      </c>
      <c r="D31" s="42">
        <f t="shared" si="16"/>
        <v>0.9179146944754899</v>
      </c>
      <c r="E31" s="42">
        <f t="shared" ref="E31" si="17">+E12/E$17</f>
        <v>0.30075747151030574</v>
      </c>
    </row>
    <row r="32" spans="1:5" ht="15" thickBot="1" x14ac:dyDescent="0.35">
      <c r="A32" s="67" t="s">
        <v>83</v>
      </c>
      <c r="B32" s="68">
        <f>+B12/B$17</f>
        <v>0.48287658052480353</v>
      </c>
      <c r="C32" s="68">
        <f t="shared" ref="C32:D32" si="18">+C12/C$17</f>
        <v>0.52253747353804836</v>
      </c>
      <c r="D32" s="68">
        <f t="shared" si="18"/>
        <v>0.9179146944754899</v>
      </c>
      <c r="E32" s="68">
        <f t="shared" ref="E32" si="19">+E12/E$17</f>
        <v>0.30075747151030574</v>
      </c>
    </row>
    <row r="33" spans="1:5" x14ac:dyDescent="0.3">
      <c r="A33" s="44" t="s">
        <v>72</v>
      </c>
      <c r="B33" s="42">
        <f>+B13/B$17</f>
        <v>0.3176647368981515</v>
      </c>
      <c r="C33" s="42">
        <f t="shared" ref="C33:D33" si="20">+C13/C$17</f>
        <v>0.47209544512986273</v>
      </c>
      <c r="D33" s="42">
        <f t="shared" si="20"/>
        <v>8.2085305524510085E-2</v>
      </c>
      <c r="E33" s="42">
        <f t="shared" ref="E33" si="21">+E13/E$17</f>
        <v>0.69163982932178991</v>
      </c>
    </row>
    <row r="34" spans="1:5" x14ac:dyDescent="0.3">
      <c r="A34" s="44" t="s">
        <v>73</v>
      </c>
      <c r="B34" s="42">
        <f t="shared" ref="B34:D34" si="22">+B14/B$17</f>
        <v>0.15404241996230186</v>
      </c>
      <c r="C34" s="42">
        <f t="shared" si="22"/>
        <v>0</v>
      </c>
      <c r="D34" s="42">
        <f t="shared" si="22"/>
        <v>0</v>
      </c>
      <c r="E34" s="42">
        <f t="shared" ref="E34" si="23">+E14/E$17</f>
        <v>0</v>
      </c>
    </row>
    <row r="35" spans="1:5" ht="15" thickBot="1" x14ac:dyDescent="0.35">
      <c r="A35" s="44" t="s">
        <v>74</v>
      </c>
      <c r="B35" s="42">
        <f t="shared" ref="B35:D35" si="24">+B15/B$17</f>
        <v>4.5416262614743075E-2</v>
      </c>
      <c r="C35" s="42">
        <f t="shared" si="24"/>
        <v>5.367081332088958E-3</v>
      </c>
      <c r="D35" s="42">
        <f t="shared" si="24"/>
        <v>0</v>
      </c>
      <c r="E35" s="42">
        <f t="shared" ref="E35" si="25">+E15/E$17</f>
        <v>7.6026991679043164E-3</v>
      </c>
    </row>
    <row r="36" spans="1:5" ht="15" thickBot="1" x14ac:dyDescent="0.35">
      <c r="A36" s="69" t="s">
        <v>87</v>
      </c>
      <c r="B36" s="70">
        <f>+B16/B$17</f>
        <v>0.51712341947519647</v>
      </c>
      <c r="C36" s="70">
        <f t="shared" ref="C36:D36" si="26">+C16/C$17</f>
        <v>0.4774625264619517</v>
      </c>
      <c r="D36" s="70">
        <f t="shared" si="26"/>
        <v>8.2085305524510085E-2</v>
      </c>
      <c r="E36" s="70">
        <f t="shared" ref="E36" si="27">+E16/E$17</f>
        <v>0.69924252848969426</v>
      </c>
    </row>
    <row r="37" spans="1:5" ht="15" thickBot="1" x14ac:dyDescent="0.35">
      <c r="A37" s="71" t="s">
        <v>62</v>
      </c>
      <c r="B37" s="72">
        <f>+B17/B$17</f>
        <v>1</v>
      </c>
      <c r="C37" s="72">
        <f t="shared" ref="C37:D37" si="28">+C17/C$17</f>
        <v>1</v>
      </c>
      <c r="D37" s="72">
        <f t="shared" si="28"/>
        <v>1</v>
      </c>
      <c r="E37" s="72">
        <f t="shared" ref="E37" si="29">+E17/E$17</f>
        <v>1</v>
      </c>
    </row>
    <row r="38" spans="1:5" x14ac:dyDescent="0.3">
      <c r="A38" s="9" t="s">
        <v>422</v>
      </c>
      <c r="B38" s="9"/>
      <c r="C38" s="9"/>
      <c r="D38" s="9"/>
      <c r="E38" s="9"/>
    </row>
    <row r="39" spans="1:5" x14ac:dyDescent="0.3">
      <c r="A39" s="9" t="s">
        <v>423</v>
      </c>
      <c r="B39" s="9"/>
      <c r="C39" s="9"/>
      <c r="D39" s="9"/>
      <c r="E39" s="9"/>
    </row>
    <row r="40" spans="1:5" x14ac:dyDescent="0.3">
      <c r="A40" s="9"/>
      <c r="B40" s="9"/>
      <c r="C40" s="9"/>
      <c r="D40" s="9"/>
      <c r="E40" s="9"/>
    </row>
    <row r="41" spans="1:5" x14ac:dyDescent="0.3">
      <c r="A41" s="52" t="s">
        <v>424</v>
      </c>
    </row>
  </sheetData>
  <mergeCells count="2">
    <mergeCell ref="A1:E1"/>
    <mergeCell ref="A22:E22"/>
  </mergeCells>
  <hyperlinks>
    <hyperlink ref="A1:E1" location="CONTENIDO!A1" display="CONTENIDO!A1"/>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I43" sqref="I43"/>
    </sheetView>
  </sheetViews>
  <sheetFormatPr baseColWidth="10" defaultRowHeight="14.4" x14ac:dyDescent="0.3"/>
  <cols>
    <col min="1" max="1" width="32.453125" style="53" customWidth="1"/>
    <col min="2" max="2" width="9.54296875" style="53" customWidth="1"/>
    <col min="3" max="3" width="9" style="53" customWidth="1"/>
    <col min="4" max="4" width="9.7265625" style="53" customWidth="1"/>
    <col min="5" max="5" width="10" style="53" customWidth="1"/>
    <col min="6" max="6" width="9.26953125" style="53" customWidth="1"/>
    <col min="7" max="7" width="9" style="53" customWidth="1"/>
    <col min="8" max="16384" width="10.90625" style="9"/>
  </cols>
  <sheetData>
    <row r="1" spans="1:7" x14ac:dyDescent="0.3">
      <c r="A1" s="280" t="s">
        <v>107</v>
      </c>
      <c r="B1" s="281"/>
      <c r="C1" s="281"/>
      <c r="D1" s="281"/>
      <c r="E1" s="281"/>
      <c r="F1" s="281"/>
      <c r="G1" s="282"/>
    </row>
    <row r="2" spans="1:7" ht="15" thickBot="1" x14ac:dyDescent="0.35">
      <c r="A2" s="283" t="s">
        <v>403</v>
      </c>
      <c r="B2" s="284"/>
      <c r="C2" s="284"/>
      <c r="D2" s="284"/>
      <c r="E2" s="284"/>
      <c r="F2" s="284"/>
      <c r="G2" s="285"/>
    </row>
    <row r="3" spans="1:7" ht="15" thickBot="1" x14ac:dyDescent="0.35"/>
    <row r="4" spans="1:7" ht="15" thickBot="1" x14ac:dyDescent="0.35">
      <c r="A4" s="140" t="s">
        <v>0</v>
      </c>
      <c r="B4" s="140" t="s">
        <v>35</v>
      </c>
      <c r="C4" s="140" t="s">
        <v>26</v>
      </c>
      <c r="D4" s="140" t="s">
        <v>369</v>
      </c>
      <c r="E4" s="140" t="s">
        <v>33</v>
      </c>
      <c r="F4" s="140" t="s">
        <v>34</v>
      </c>
      <c r="G4" s="140" t="s">
        <v>36</v>
      </c>
    </row>
    <row r="5" spans="1:7" x14ac:dyDescent="0.3">
      <c r="A5" s="26" t="s">
        <v>63</v>
      </c>
      <c r="B5" s="153">
        <v>62764</v>
      </c>
      <c r="C5" s="153">
        <v>295866.58333333331</v>
      </c>
      <c r="D5" s="153">
        <v>491688</v>
      </c>
      <c r="E5" s="153">
        <v>287937.2</v>
      </c>
      <c r="F5" s="153">
        <v>190404</v>
      </c>
      <c r="G5" s="153">
        <v>324929</v>
      </c>
    </row>
    <row r="6" spans="1:7" x14ac:dyDescent="0.3">
      <c r="A6" s="44" t="s">
        <v>65</v>
      </c>
      <c r="B6" s="153">
        <v>235209</v>
      </c>
      <c r="C6" s="153">
        <v>15628.666666666666</v>
      </c>
      <c r="D6" s="153">
        <v>128043</v>
      </c>
      <c r="E6" s="153">
        <v>24270.555555555555</v>
      </c>
      <c r="F6" s="153">
        <v>29621</v>
      </c>
      <c r="G6" s="153">
        <v>364508</v>
      </c>
    </row>
    <row r="7" spans="1:7" x14ac:dyDescent="0.3">
      <c r="A7" s="44" t="s">
        <v>66</v>
      </c>
      <c r="B7" s="153">
        <v>0</v>
      </c>
      <c r="C7" s="153">
        <v>4765.583333333333</v>
      </c>
      <c r="D7" s="153">
        <v>49691</v>
      </c>
      <c r="E7" s="153">
        <v>756.44444444444446</v>
      </c>
      <c r="F7" s="153">
        <v>0</v>
      </c>
      <c r="G7" s="153">
        <v>0</v>
      </c>
    </row>
    <row r="8" spans="1:7" x14ac:dyDescent="0.3">
      <c r="A8" s="44" t="s">
        <v>67</v>
      </c>
      <c r="B8" s="153">
        <v>296234</v>
      </c>
      <c r="C8" s="153">
        <v>167672.08333333334</v>
      </c>
      <c r="D8" s="153">
        <v>480</v>
      </c>
      <c r="E8" s="153">
        <v>160300.66666666666</v>
      </c>
      <c r="F8" s="153">
        <v>208104</v>
      </c>
      <c r="G8" s="153">
        <v>246844</v>
      </c>
    </row>
    <row r="9" spans="1:7" x14ac:dyDescent="0.3">
      <c r="A9" s="44" t="s">
        <v>69</v>
      </c>
      <c r="B9" s="153">
        <v>0</v>
      </c>
      <c r="C9" s="153">
        <v>364965.33333333331</v>
      </c>
      <c r="D9" s="153">
        <v>854719</v>
      </c>
      <c r="E9" s="153">
        <v>221032</v>
      </c>
      <c r="F9" s="153">
        <v>185940</v>
      </c>
      <c r="G9" s="153">
        <v>526766</v>
      </c>
    </row>
    <row r="10" spans="1:7" x14ac:dyDescent="0.3">
      <c r="A10" s="44" t="s">
        <v>101</v>
      </c>
      <c r="B10" s="153">
        <v>921651</v>
      </c>
      <c r="C10" s="153">
        <v>21412.25</v>
      </c>
      <c r="D10" s="153">
        <v>67792</v>
      </c>
      <c r="E10" s="153">
        <v>23127.666666666668</v>
      </c>
      <c r="F10" s="153">
        <v>0</v>
      </c>
      <c r="G10" s="153">
        <v>140603</v>
      </c>
    </row>
    <row r="11" spans="1:7" ht="15" thickBot="1" x14ac:dyDescent="0.35">
      <c r="A11" s="44" t="s">
        <v>71</v>
      </c>
      <c r="B11" s="153">
        <v>0</v>
      </c>
      <c r="C11" s="153">
        <v>9177.9166666666661</v>
      </c>
      <c r="D11" s="153">
        <v>1350475</v>
      </c>
      <c r="E11" s="153">
        <v>23847.111111111109</v>
      </c>
      <c r="F11" s="153">
        <v>0</v>
      </c>
      <c r="G11" s="153">
        <v>272822</v>
      </c>
    </row>
    <row r="12" spans="1:7" ht="15" thickBot="1" x14ac:dyDescent="0.35">
      <c r="A12" s="67" t="s">
        <v>83</v>
      </c>
      <c r="B12" s="156">
        <f>SUM(B5:B11)</f>
        <v>1515858</v>
      </c>
      <c r="C12" s="156">
        <f t="shared" ref="C12" si="0">SUM(C5:C11)</f>
        <v>879488.41666666663</v>
      </c>
      <c r="D12" s="156">
        <f t="shared" ref="D12" si="1">SUM(D5:D11)</f>
        <v>2942888</v>
      </c>
      <c r="E12" s="156">
        <f t="shared" ref="E12" si="2">SUM(E5:E11)</f>
        <v>741271.64444444445</v>
      </c>
      <c r="F12" s="156">
        <f t="shared" ref="F12" si="3">SUM(F5:F11)</f>
        <v>614069</v>
      </c>
      <c r="G12" s="156">
        <f t="shared" ref="G12" si="4">SUM(G5:G11)</f>
        <v>1876472</v>
      </c>
    </row>
    <row r="13" spans="1:7" x14ac:dyDescent="0.3">
      <c r="A13" s="44" t="s">
        <v>72</v>
      </c>
      <c r="B13" s="153">
        <v>419792</v>
      </c>
      <c r="C13" s="153">
        <v>240783.91666666666</v>
      </c>
      <c r="D13" s="153">
        <v>11444</v>
      </c>
      <c r="E13" s="153">
        <v>148662.77777777778</v>
      </c>
      <c r="F13" s="153">
        <v>99083</v>
      </c>
      <c r="G13" s="153">
        <v>419792</v>
      </c>
    </row>
    <row r="14" spans="1:7" x14ac:dyDescent="0.3">
      <c r="A14" s="44" t="s">
        <v>73</v>
      </c>
      <c r="B14" s="153">
        <v>0</v>
      </c>
      <c r="C14" s="153">
        <v>18562.75</v>
      </c>
      <c r="D14" s="153">
        <v>0</v>
      </c>
      <c r="E14" s="153">
        <v>52019.444444444445</v>
      </c>
      <c r="F14" s="153">
        <v>0</v>
      </c>
      <c r="G14" s="153">
        <v>0</v>
      </c>
    </row>
    <row r="15" spans="1:7" ht="15" thickBot="1" x14ac:dyDescent="0.35">
      <c r="A15" s="44" t="s">
        <v>74</v>
      </c>
      <c r="B15" s="153">
        <v>122904</v>
      </c>
      <c r="C15" s="153">
        <v>36616.25</v>
      </c>
      <c r="D15" s="153">
        <v>14772</v>
      </c>
      <c r="E15" s="153">
        <v>15113.666666666666</v>
      </c>
      <c r="F15" s="153">
        <v>0</v>
      </c>
      <c r="G15" s="153">
        <v>122904</v>
      </c>
    </row>
    <row r="16" spans="1:7" ht="15" thickBot="1" x14ac:dyDescent="0.35">
      <c r="A16" s="67" t="s">
        <v>87</v>
      </c>
      <c r="B16" s="156">
        <f>SUM(B13:B15)</f>
        <v>542696</v>
      </c>
      <c r="C16" s="156">
        <f t="shared" ref="C16" si="5">SUM(C13:C15)</f>
        <v>295962.91666666663</v>
      </c>
      <c r="D16" s="156">
        <f t="shared" ref="D16" si="6">SUM(D13:D15)</f>
        <v>26216</v>
      </c>
      <c r="E16" s="156">
        <f t="shared" ref="E16" si="7">SUM(E13:E15)</f>
        <v>215795.88888888888</v>
      </c>
      <c r="F16" s="156">
        <f t="shared" ref="F16" si="8">SUM(F13:F15)</f>
        <v>99083</v>
      </c>
      <c r="G16" s="156">
        <f t="shared" ref="G16" si="9">SUM(G13:G15)</f>
        <v>542696</v>
      </c>
    </row>
    <row r="17" spans="1:7" ht="15" thickBot="1" x14ac:dyDescent="0.35">
      <c r="A17" s="67" t="s">
        <v>62</v>
      </c>
      <c r="B17" s="156">
        <f>+B12+B16</f>
        <v>2058554</v>
      </c>
      <c r="C17" s="156">
        <f t="shared" ref="C17" si="10">+C12+C16</f>
        <v>1175451.3333333333</v>
      </c>
      <c r="D17" s="156">
        <f t="shared" ref="D17" si="11">+D12+D16</f>
        <v>2969104</v>
      </c>
      <c r="E17" s="156">
        <f t="shared" ref="E17" si="12">+E12+E16</f>
        <v>957067.53333333333</v>
      </c>
      <c r="F17" s="156">
        <f t="shared" ref="F17" si="13">+F12+F16</f>
        <v>713152</v>
      </c>
      <c r="G17" s="156">
        <f t="shared" ref="G17" si="14">+G12+G16</f>
        <v>2419168</v>
      </c>
    </row>
    <row r="18" spans="1:7" x14ac:dyDescent="0.3">
      <c r="A18" s="44" t="s">
        <v>1</v>
      </c>
      <c r="B18" s="153">
        <v>0</v>
      </c>
      <c r="C18" s="153">
        <v>4684</v>
      </c>
      <c r="D18" s="153">
        <v>1010</v>
      </c>
      <c r="E18" s="153">
        <v>4065</v>
      </c>
      <c r="F18" s="153">
        <v>65</v>
      </c>
      <c r="G18" s="153">
        <v>0</v>
      </c>
    </row>
    <row r="19" spans="1:7" x14ac:dyDescent="0.3">
      <c r="A19" s="44" t="s">
        <v>2</v>
      </c>
      <c r="B19" s="153">
        <v>0</v>
      </c>
      <c r="C19" s="153">
        <v>2012</v>
      </c>
      <c r="D19" s="153">
        <v>2125</v>
      </c>
      <c r="E19" s="153">
        <v>8789</v>
      </c>
      <c r="F19" s="153">
        <v>218</v>
      </c>
      <c r="G19" s="153">
        <v>0</v>
      </c>
    </row>
    <row r="20" spans="1:7" ht="15" thickBot="1" x14ac:dyDescent="0.35">
      <c r="A20" s="55" t="s">
        <v>61</v>
      </c>
      <c r="B20" s="155">
        <v>1</v>
      </c>
      <c r="C20" s="155">
        <v>37</v>
      </c>
      <c r="D20" s="155">
        <v>4</v>
      </c>
      <c r="E20" s="155">
        <v>30</v>
      </c>
      <c r="F20" s="155">
        <v>1</v>
      </c>
      <c r="G20" s="155">
        <v>7</v>
      </c>
    </row>
    <row r="21" spans="1:7" ht="15" thickBot="1" x14ac:dyDescent="0.35"/>
    <row r="22" spans="1:7" ht="15" thickBot="1" x14ac:dyDescent="0.35">
      <c r="A22" s="252" t="s">
        <v>93</v>
      </c>
      <c r="B22" s="258"/>
      <c r="C22" s="258"/>
      <c r="D22" s="258"/>
      <c r="E22" s="258"/>
      <c r="F22" s="258"/>
      <c r="G22" s="259"/>
    </row>
    <row r="23" spans="1:7" ht="15" thickBot="1" x14ac:dyDescent="0.35">
      <c r="A23" s="9"/>
      <c r="B23" s="9"/>
      <c r="C23" s="9"/>
      <c r="D23" s="9"/>
      <c r="E23" s="9"/>
      <c r="F23" s="9"/>
    </row>
    <row r="24" spans="1:7" ht="15" thickBot="1" x14ac:dyDescent="0.35">
      <c r="A24" s="23" t="s">
        <v>63</v>
      </c>
      <c r="B24" s="78">
        <f>+B5/B$17</f>
        <v>3.0489362921740211E-2</v>
      </c>
      <c r="C24" s="78">
        <f t="shared" ref="C24:G24" si="15">+C5/C$17</f>
        <v>0.25170466436438316</v>
      </c>
      <c r="D24" s="78">
        <f t="shared" si="15"/>
        <v>0.16560147438419132</v>
      </c>
      <c r="E24" s="78">
        <f t="shared" si="15"/>
        <v>0.30085358657727601</v>
      </c>
      <c r="F24" s="78">
        <f t="shared" si="15"/>
        <v>0.26698936552095487</v>
      </c>
      <c r="G24" s="78">
        <f t="shared" si="15"/>
        <v>0.13431435931692218</v>
      </c>
    </row>
    <row r="25" spans="1:7" ht="15" thickBot="1" x14ac:dyDescent="0.35">
      <c r="A25" s="44" t="s">
        <v>65</v>
      </c>
      <c r="B25" s="78">
        <f t="shared" ref="B25:G25" si="16">+B6/B$17</f>
        <v>0.11425932960709313</v>
      </c>
      <c r="C25" s="78">
        <f t="shared" si="16"/>
        <v>1.3295885778909321E-2</v>
      </c>
      <c r="D25" s="78">
        <f t="shared" si="16"/>
        <v>4.3125131352758271E-2</v>
      </c>
      <c r="E25" s="78">
        <f t="shared" si="16"/>
        <v>2.5359292537094617E-2</v>
      </c>
      <c r="F25" s="78">
        <f t="shared" si="16"/>
        <v>4.1535324867629904E-2</v>
      </c>
      <c r="G25" s="78">
        <f t="shared" si="16"/>
        <v>0.15067494279024854</v>
      </c>
    </row>
    <row r="26" spans="1:7" ht="15" thickBot="1" x14ac:dyDescent="0.35">
      <c r="A26" s="44" t="s">
        <v>66</v>
      </c>
      <c r="B26" s="78">
        <f t="shared" ref="B26:G26" si="17">+B7/B$17</f>
        <v>0</v>
      </c>
      <c r="C26" s="78">
        <f t="shared" si="17"/>
        <v>4.0542583075890851E-3</v>
      </c>
      <c r="D26" s="78">
        <f t="shared" si="17"/>
        <v>1.6736025413727509E-2</v>
      </c>
      <c r="E26" s="78">
        <f t="shared" si="17"/>
        <v>7.9037729115086946E-4</v>
      </c>
      <c r="F26" s="78">
        <f t="shared" si="17"/>
        <v>0</v>
      </c>
      <c r="G26" s="78">
        <f t="shared" si="17"/>
        <v>0</v>
      </c>
    </row>
    <row r="27" spans="1:7" ht="15" thickBot="1" x14ac:dyDescent="0.35">
      <c r="A27" s="44" t="s">
        <v>67</v>
      </c>
      <c r="B27" s="78">
        <f t="shared" ref="B27:G27" si="18">+B8/B$17</f>
        <v>0.14390392479381159</v>
      </c>
      <c r="C27" s="78">
        <f t="shared" si="18"/>
        <v>0.14264485357964629</v>
      </c>
      <c r="D27" s="78">
        <f t="shared" si="18"/>
        <v>1.6166493325932673E-4</v>
      </c>
      <c r="E27" s="78">
        <f t="shared" si="18"/>
        <v>0.16749148945462783</v>
      </c>
      <c r="F27" s="78">
        <f t="shared" si="18"/>
        <v>0.29180875886206586</v>
      </c>
      <c r="G27" s="78">
        <f t="shared" si="18"/>
        <v>0.10203673329012289</v>
      </c>
    </row>
    <row r="28" spans="1:7" ht="15" thickBot="1" x14ac:dyDescent="0.35">
      <c r="A28" s="44" t="s">
        <v>68</v>
      </c>
      <c r="B28" s="78">
        <f t="shared" ref="B28:G28" si="19">+B9/B$17</f>
        <v>0</v>
      </c>
      <c r="C28" s="78">
        <f t="shared" si="19"/>
        <v>0.31048953111343897</v>
      </c>
      <c r="D28" s="78">
        <f t="shared" si="19"/>
        <v>0.28787102102183015</v>
      </c>
      <c r="E28" s="78">
        <f t="shared" si="19"/>
        <v>0.23094712995871486</v>
      </c>
      <c r="F28" s="78">
        <f t="shared" si="19"/>
        <v>0.26072983038678993</v>
      </c>
      <c r="G28" s="78">
        <f t="shared" si="19"/>
        <v>0.21774676252331379</v>
      </c>
    </row>
    <row r="29" spans="1:7" ht="15" thickBot="1" x14ac:dyDescent="0.35">
      <c r="A29" s="44" t="s">
        <v>95</v>
      </c>
      <c r="B29" s="78">
        <f t="shared" ref="B29:G29" si="20">+B10/B$17</f>
        <v>0.44771766978179828</v>
      </c>
      <c r="C29" s="78">
        <f t="shared" si="20"/>
        <v>1.8216194403624823E-2</v>
      </c>
      <c r="D29" s="78">
        <f t="shared" si="20"/>
        <v>2.2832477407325576E-2</v>
      </c>
      <c r="E29" s="78">
        <f t="shared" si="20"/>
        <v>2.4165135542855806E-2</v>
      </c>
      <c r="F29" s="78">
        <f t="shared" si="20"/>
        <v>0</v>
      </c>
      <c r="G29" s="78">
        <f t="shared" si="20"/>
        <v>5.8120395111046441E-2</v>
      </c>
    </row>
    <row r="30" spans="1:7" ht="15" thickBot="1" x14ac:dyDescent="0.35">
      <c r="A30" s="44" t="s">
        <v>70</v>
      </c>
      <c r="B30" s="78">
        <f t="shared" ref="B30:G30" si="21">+B11/B$17</f>
        <v>0</v>
      </c>
      <c r="C30" s="78">
        <f t="shared" si="21"/>
        <v>7.8079937521871035E-3</v>
      </c>
      <c r="D30" s="78">
        <f t="shared" si="21"/>
        <v>0.45484260571539425</v>
      </c>
      <c r="E30" s="78">
        <f t="shared" si="21"/>
        <v>2.491685307520038E-2</v>
      </c>
      <c r="F30" s="78">
        <f t="shared" si="21"/>
        <v>0</v>
      </c>
      <c r="G30" s="78">
        <f t="shared" si="21"/>
        <v>0.11277513591449623</v>
      </c>
    </row>
    <row r="31" spans="1:7" ht="15" thickBot="1" x14ac:dyDescent="0.35">
      <c r="A31" s="44" t="s">
        <v>71</v>
      </c>
      <c r="B31" s="78">
        <f t="shared" ref="B31:G31" si="22">+B12/B$17</f>
        <v>0.73637028710444319</v>
      </c>
      <c r="C31" s="78">
        <f t="shared" si="22"/>
        <v>0.74821338129977877</v>
      </c>
      <c r="D31" s="78">
        <f t="shared" si="22"/>
        <v>0.99117040022848646</v>
      </c>
      <c r="E31" s="78">
        <f t="shared" si="22"/>
        <v>0.77452386443692034</v>
      </c>
      <c r="F31" s="78">
        <f t="shared" si="22"/>
        <v>0.86106327963744056</v>
      </c>
      <c r="G31" s="78">
        <f t="shared" si="22"/>
        <v>0.77566832894615012</v>
      </c>
    </row>
    <row r="32" spans="1:7" ht="15" thickBot="1" x14ac:dyDescent="0.35">
      <c r="A32" s="67" t="s">
        <v>83</v>
      </c>
      <c r="B32" s="68">
        <f>+B12/B$17</f>
        <v>0.73637028710444319</v>
      </c>
      <c r="C32" s="68">
        <f t="shared" ref="C32:G32" si="23">+C12/C$17</f>
        <v>0.74821338129977877</v>
      </c>
      <c r="D32" s="68">
        <f t="shared" si="23"/>
        <v>0.99117040022848646</v>
      </c>
      <c r="E32" s="68">
        <f t="shared" si="23"/>
        <v>0.77452386443692034</v>
      </c>
      <c r="F32" s="68">
        <f t="shared" si="23"/>
        <v>0.86106327963744056</v>
      </c>
      <c r="G32" s="68">
        <f t="shared" si="23"/>
        <v>0.77566832894615012</v>
      </c>
    </row>
    <row r="33" spans="1:7" ht="15" thickBot="1" x14ac:dyDescent="0.35">
      <c r="A33" s="44" t="s">
        <v>72</v>
      </c>
      <c r="B33" s="78">
        <f t="shared" ref="B33:G33" si="24">+B14/B$17</f>
        <v>0</v>
      </c>
      <c r="C33" s="78">
        <f t="shared" si="24"/>
        <v>1.579201917901606E-2</v>
      </c>
      <c r="D33" s="78">
        <f t="shared" si="24"/>
        <v>0</v>
      </c>
      <c r="E33" s="78">
        <f t="shared" si="24"/>
        <v>5.4352950688096112E-2</v>
      </c>
      <c r="F33" s="78">
        <f t="shared" si="24"/>
        <v>0</v>
      </c>
      <c r="G33" s="78">
        <f t="shared" si="24"/>
        <v>0</v>
      </c>
    </row>
    <row r="34" spans="1:7" ht="15" thickBot="1" x14ac:dyDescent="0.35">
      <c r="A34" s="44" t="s">
        <v>73</v>
      </c>
      <c r="B34" s="78">
        <f t="shared" ref="B34:G34" si="25">+B15/B$17</f>
        <v>5.9704044683792604E-2</v>
      </c>
      <c r="C34" s="78">
        <f t="shared" si="25"/>
        <v>3.115080051520636E-2</v>
      </c>
      <c r="D34" s="78">
        <f t="shared" si="25"/>
        <v>4.9752383210557799E-3</v>
      </c>
      <c r="E34" s="78">
        <f t="shared" si="25"/>
        <v>1.5791640757082066E-2</v>
      </c>
      <c r="F34" s="78">
        <f t="shared" si="25"/>
        <v>0</v>
      </c>
      <c r="G34" s="78">
        <f t="shared" si="25"/>
        <v>5.0804243442373574E-2</v>
      </c>
    </row>
    <row r="35" spans="1:7" ht="15" thickBot="1" x14ac:dyDescent="0.35">
      <c r="A35" s="44" t="s">
        <v>74</v>
      </c>
      <c r="B35" s="78">
        <f t="shared" ref="B35:G35" si="26">+B16/B$17</f>
        <v>0.26362971289555681</v>
      </c>
      <c r="C35" s="78">
        <f t="shared" si="26"/>
        <v>0.25178661870022123</v>
      </c>
      <c r="D35" s="78">
        <f t="shared" si="26"/>
        <v>8.8295997715135618E-3</v>
      </c>
      <c r="E35" s="78">
        <f t="shared" si="26"/>
        <v>0.2254761355630796</v>
      </c>
      <c r="F35" s="78">
        <f t="shared" si="26"/>
        <v>0.13893672036255947</v>
      </c>
      <c r="G35" s="78">
        <f t="shared" si="26"/>
        <v>0.22433167105384991</v>
      </c>
    </row>
    <row r="36" spans="1:7" ht="15" thickBot="1" x14ac:dyDescent="0.35">
      <c r="A36" s="69" t="s">
        <v>87</v>
      </c>
      <c r="B36" s="70">
        <f>+B16/B$17</f>
        <v>0.26362971289555681</v>
      </c>
      <c r="C36" s="70">
        <f t="shared" ref="C36:G36" si="27">+C16/C$17</f>
        <v>0.25178661870022123</v>
      </c>
      <c r="D36" s="70">
        <f t="shared" si="27"/>
        <v>8.8295997715135618E-3</v>
      </c>
      <c r="E36" s="70">
        <f t="shared" si="27"/>
        <v>0.2254761355630796</v>
      </c>
      <c r="F36" s="70">
        <f t="shared" si="27"/>
        <v>0.13893672036255947</v>
      </c>
      <c r="G36" s="70">
        <f t="shared" si="27"/>
        <v>0.22433167105384991</v>
      </c>
    </row>
    <row r="37" spans="1:7" ht="15" thickBot="1" x14ac:dyDescent="0.35">
      <c r="A37" s="71" t="s">
        <v>62</v>
      </c>
      <c r="B37" s="79">
        <f>+B17/B$17</f>
        <v>1</v>
      </c>
      <c r="C37" s="79">
        <f t="shared" ref="C37:G37" si="28">+C17/C$17</f>
        <v>1</v>
      </c>
      <c r="D37" s="79">
        <f t="shared" si="28"/>
        <v>1</v>
      </c>
      <c r="E37" s="79">
        <f t="shared" si="28"/>
        <v>1</v>
      </c>
      <c r="F37" s="79">
        <f t="shared" si="28"/>
        <v>1</v>
      </c>
      <c r="G37" s="79">
        <f t="shared" si="28"/>
        <v>1</v>
      </c>
    </row>
    <row r="38" spans="1:7" x14ac:dyDescent="0.3">
      <c r="A38" s="9"/>
      <c r="B38" s="9"/>
      <c r="C38" s="9"/>
      <c r="D38" s="9"/>
      <c r="E38" s="9"/>
      <c r="F38" s="9"/>
    </row>
    <row r="39" spans="1:7" ht="27.6" customHeight="1" x14ac:dyDescent="0.3">
      <c r="A39" s="274" t="s">
        <v>405</v>
      </c>
      <c r="B39" s="251"/>
      <c r="C39" s="251"/>
      <c r="D39" s="251"/>
      <c r="E39" s="251"/>
      <c r="F39" s="251"/>
      <c r="G39" s="251"/>
    </row>
    <row r="40" spans="1:7" x14ac:dyDescent="0.3">
      <c r="A40" s="9" t="s">
        <v>406</v>
      </c>
      <c r="B40" s="9"/>
      <c r="C40" s="9"/>
      <c r="D40" s="9"/>
      <c r="E40" s="9"/>
      <c r="F40" s="9"/>
    </row>
    <row r="41" spans="1:7" x14ac:dyDescent="0.3">
      <c r="A41" s="9"/>
      <c r="B41" s="9"/>
      <c r="C41" s="9"/>
      <c r="D41" s="9"/>
      <c r="E41" s="9"/>
      <c r="F41" s="9"/>
    </row>
    <row r="42" spans="1:7" x14ac:dyDescent="0.3">
      <c r="A42" s="52" t="s">
        <v>404</v>
      </c>
      <c r="D42" s="9"/>
      <c r="E42" s="9"/>
      <c r="F42" s="9"/>
    </row>
  </sheetData>
  <sortState ref="A5:P33">
    <sortCondition ref="B5:B33"/>
  </sortState>
  <mergeCells count="4">
    <mergeCell ref="A22:G22"/>
    <mergeCell ref="A1:G1"/>
    <mergeCell ref="A2:G2"/>
    <mergeCell ref="A39:G39"/>
  </mergeCells>
  <hyperlinks>
    <hyperlink ref="A1:G1" location="CONTENIDO!A1" display="TRABAJOS AEREOS ESPECIALES - AVIACION AGRICOLA - COSTOS DE OPERACIÓN  "/>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0"/>
  <sheetViews>
    <sheetView topLeftCell="A193" workbookViewId="0">
      <selection activeCell="F18" sqref="F18"/>
    </sheetView>
  </sheetViews>
  <sheetFormatPr baseColWidth="10" defaultRowHeight="13.8" x14ac:dyDescent="0.25"/>
  <cols>
    <col min="1" max="1" width="9.54296875" customWidth="1"/>
    <col min="2" max="2" width="4.81640625" style="1" customWidth="1"/>
    <col min="3" max="3" width="87.6328125" style="1" customWidth="1"/>
    <col min="4" max="4" width="6.1796875" customWidth="1"/>
  </cols>
  <sheetData>
    <row r="1" spans="1:4" ht="24.6" customHeight="1" x14ac:dyDescent="0.25">
      <c r="A1" s="241" t="s">
        <v>349</v>
      </c>
      <c r="B1" s="242"/>
      <c r="C1" s="242"/>
      <c r="D1" s="242"/>
    </row>
    <row r="2" spans="1:4" ht="14.4" thickBot="1" x14ac:dyDescent="0.3"/>
    <row r="3" spans="1:4" ht="36" customHeight="1" thickBot="1" x14ac:dyDescent="0.3">
      <c r="A3" s="5" t="s">
        <v>0</v>
      </c>
      <c r="B3" s="5" t="s">
        <v>124</v>
      </c>
      <c r="C3" s="5" t="s">
        <v>345</v>
      </c>
      <c r="D3" s="5" t="s">
        <v>376</v>
      </c>
    </row>
    <row r="4" spans="1:4" ht="14.4" thickBot="1" x14ac:dyDescent="0.3">
      <c r="A4" s="86" t="s">
        <v>21</v>
      </c>
      <c r="B4" s="87" t="s">
        <v>227</v>
      </c>
      <c r="C4" s="87" t="s">
        <v>377</v>
      </c>
      <c r="D4" s="87" t="s">
        <v>378</v>
      </c>
    </row>
    <row r="5" spans="1:4" ht="14.4" thickBot="1" x14ac:dyDescent="0.3">
      <c r="A5" s="198" t="s">
        <v>13</v>
      </c>
      <c r="B5" s="199" t="s">
        <v>290</v>
      </c>
      <c r="C5" s="199" t="s">
        <v>291</v>
      </c>
      <c r="D5" s="199" t="s">
        <v>379</v>
      </c>
    </row>
    <row r="6" spans="1:4" x14ac:dyDescent="0.25">
      <c r="A6" s="84" t="s">
        <v>14</v>
      </c>
      <c r="B6" s="85" t="s">
        <v>290</v>
      </c>
      <c r="C6" s="85" t="s">
        <v>291</v>
      </c>
      <c r="D6" s="85" t="s">
        <v>379</v>
      </c>
    </row>
    <row r="7" spans="1:4" x14ac:dyDescent="0.25">
      <c r="A7" s="81"/>
      <c r="B7" s="82" t="s">
        <v>192</v>
      </c>
      <c r="C7" s="82" t="s">
        <v>193</v>
      </c>
      <c r="D7" s="82" t="s">
        <v>380</v>
      </c>
    </row>
    <row r="8" spans="1:4" x14ac:dyDescent="0.25">
      <c r="A8" s="81"/>
      <c r="B8" s="82" t="s">
        <v>194</v>
      </c>
      <c r="C8" s="82" t="s">
        <v>195</v>
      </c>
      <c r="D8" s="82" t="s">
        <v>380</v>
      </c>
    </row>
    <row r="9" spans="1:4" x14ac:dyDescent="0.25">
      <c r="A9" s="81"/>
      <c r="B9" s="83" t="s">
        <v>196</v>
      </c>
      <c r="C9" s="83" t="s">
        <v>197</v>
      </c>
      <c r="D9" s="82" t="s">
        <v>380</v>
      </c>
    </row>
    <row r="10" spans="1:4" x14ac:dyDescent="0.25">
      <c r="A10" s="92"/>
      <c r="B10" s="93" t="s">
        <v>381</v>
      </c>
      <c r="C10" s="93" t="s">
        <v>382</v>
      </c>
      <c r="D10" s="95" t="s">
        <v>383</v>
      </c>
    </row>
    <row r="11" spans="1:4" x14ac:dyDescent="0.25">
      <c r="A11" s="92"/>
      <c r="B11" s="93" t="s">
        <v>198</v>
      </c>
      <c r="C11" s="93" t="s">
        <v>199</v>
      </c>
      <c r="D11" s="90" t="s">
        <v>380</v>
      </c>
    </row>
    <row r="12" spans="1:4" ht="14.4" thickBot="1" x14ac:dyDescent="0.3">
      <c r="A12" s="91"/>
      <c r="B12" s="89" t="s">
        <v>295</v>
      </c>
      <c r="C12" s="89" t="s">
        <v>296</v>
      </c>
      <c r="D12" s="89" t="s">
        <v>380</v>
      </c>
    </row>
    <row r="13" spans="1:4" x14ac:dyDescent="0.25">
      <c r="A13" s="200" t="s">
        <v>3</v>
      </c>
      <c r="B13" s="201" t="s">
        <v>292</v>
      </c>
      <c r="C13" s="201" t="s">
        <v>384</v>
      </c>
      <c r="D13" s="201" t="s">
        <v>379</v>
      </c>
    </row>
    <row r="14" spans="1:4" x14ac:dyDescent="0.25">
      <c r="A14" s="202"/>
      <c r="B14" s="203" t="s">
        <v>290</v>
      </c>
      <c r="C14" s="203" t="s">
        <v>291</v>
      </c>
      <c r="D14" s="203" t="s">
        <v>379</v>
      </c>
    </row>
    <row r="15" spans="1:4" x14ac:dyDescent="0.25">
      <c r="A15" s="202"/>
      <c r="B15" s="203" t="s">
        <v>192</v>
      </c>
      <c r="C15" s="203" t="s">
        <v>193</v>
      </c>
      <c r="D15" s="203" t="s">
        <v>380</v>
      </c>
    </row>
    <row r="16" spans="1:4" x14ac:dyDescent="0.25">
      <c r="A16" s="202"/>
      <c r="B16" s="203" t="s">
        <v>200</v>
      </c>
      <c r="C16" s="203" t="s">
        <v>201</v>
      </c>
      <c r="D16" s="203" t="s">
        <v>380</v>
      </c>
    </row>
    <row r="17" spans="1:4" x14ac:dyDescent="0.25">
      <c r="A17" s="202"/>
      <c r="B17" s="204" t="s">
        <v>198</v>
      </c>
      <c r="C17" s="204" t="s">
        <v>199</v>
      </c>
      <c r="D17" s="203" t="s">
        <v>380</v>
      </c>
    </row>
    <row r="18" spans="1:4" x14ac:dyDescent="0.25">
      <c r="A18" s="205"/>
      <c r="B18" s="206" t="s">
        <v>295</v>
      </c>
      <c r="C18" s="206" t="s">
        <v>296</v>
      </c>
      <c r="D18" s="207" t="s">
        <v>380</v>
      </c>
    </row>
    <row r="19" spans="1:4" x14ac:dyDescent="0.25">
      <c r="A19" s="205"/>
      <c r="B19" s="206" t="s">
        <v>219</v>
      </c>
      <c r="C19" s="206" t="s">
        <v>220</v>
      </c>
      <c r="D19" s="208" t="s">
        <v>383</v>
      </c>
    </row>
    <row r="20" spans="1:4" ht="14.4" thickBot="1" x14ac:dyDescent="0.3">
      <c r="A20" s="209"/>
      <c r="B20" s="210" t="s">
        <v>350</v>
      </c>
      <c r="C20" s="210" t="s">
        <v>351</v>
      </c>
      <c r="D20" s="210" t="s">
        <v>379</v>
      </c>
    </row>
    <row r="21" spans="1:4" ht="14.4" thickBot="1" x14ac:dyDescent="0.3">
      <c r="A21" s="98" t="s">
        <v>15</v>
      </c>
      <c r="B21" s="99" t="s">
        <v>290</v>
      </c>
      <c r="C21" s="99" t="s">
        <v>291</v>
      </c>
      <c r="D21" s="87" t="s">
        <v>379</v>
      </c>
    </row>
    <row r="22" spans="1:4" ht="14.4" thickBot="1" x14ac:dyDescent="0.3">
      <c r="A22" s="211" t="s">
        <v>202</v>
      </c>
      <c r="B22" s="212" t="s">
        <v>203</v>
      </c>
      <c r="C22" s="213" t="s">
        <v>204</v>
      </c>
      <c r="D22" s="214" t="s">
        <v>380</v>
      </c>
    </row>
    <row r="23" spans="1:4" ht="14.4" thickBot="1" x14ac:dyDescent="0.3">
      <c r="A23" s="92"/>
      <c r="B23" s="101" t="s">
        <v>206</v>
      </c>
      <c r="C23" s="101" t="s">
        <v>352</v>
      </c>
      <c r="D23" s="102" t="s">
        <v>380</v>
      </c>
    </row>
    <row r="24" spans="1:4" x14ac:dyDescent="0.25">
      <c r="A24" s="100" t="s">
        <v>205</v>
      </c>
      <c r="B24" s="93" t="s">
        <v>297</v>
      </c>
      <c r="C24" s="93" t="s">
        <v>298</v>
      </c>
      <c r="D24" s="96" t="s">
        <v>380</v>
      </c>
    </row>
    <row r="25" spans="1:4" ht="14.4" thickBot="1" x14ac:dyDescent="0.3">
      <c r="A25" s="91"/>
      <c r="B25" s="89" t="s">
        <v>206</v>
      </c>
      <c r="C25" s="89" t="s">
        <v>352</v>
      </c>
      <c r="D25" s="89" t="s">
        <v>380</v>
      </c>
    </row>
    <row r="26" spans="1:4" x14ac:dyDescent="0.25">
      <c r="A26" s="215" t="s">
        <v>35</v>
      </c>
      <c r="B26" s="216" t="s">
        <v>129</v>
      </c>
      <c r="C26" s="217" t="s">
        <v>130</v>
      </c>
      <c r="D26" s="200" t="s">
        <v>385</v>
      </c>
    </row>
    <row r="27" spans="1:4" ht="14.4" thickBot="1" x14ac:dyDescent="0.3">
      <c r="A27" s="218"/>
      <c r="B27" s="206" t="s">
        <v>275</v>
      </c>
      <c r="C27" s="219" t="s">
        <v>276</v>
      </c>
      <c r="D27" s="210" t="s">
        <v>378</v>
      </c>
    </row>
    <row r="28" spans="1:4" x14ac:dyDescent="0.25">
      <c r="A28" s="100" t="s">
        <v>28</v>
      </c>
      <c r="B28" s="93" t="s">
        <v>155</v>
      </c>
      <c r="C28" s="96" t="s">
        <v>353</v>
      </c>
      <c r="D28" s="84" t="s">
        <v>386</v>
      </c>
    </row>
    <row r="29" spans="1:4" ht="14.4" thickBot="1" x14ac:dyDescent="0.3">
      <c r="A29" s="104"/>
      <c r="B29" s="93" t="s">
        <v>156</v>
      </c>
      <c r="C29" s="97" t="s">
        <v>157</v>
      </c>
      <c r="D29" s="89" t="s">
        <v>386</v>
      </c>
    </row>
    <row r="30" spans="1:4" x14ac:dyDescent="0.25">
      <c r="A30" s="215" t="s">
        <v>29</v>
      </c>
      <c r="B30" s="206" t="s">
        <v>183</v>
      </c>
      <c r="C30" s="217" t="s">
        <v>354</v>
      </c>
      <c r="D30" s="200" t="s">
        <v>387</v>
      </c>
    </row>
    <row r="31" spans="1:4" ht="14.4" thickBot="1" x14ac:dyDescent="0.3">
      <c r="A31" s="218"/>
      <c r="B31" s="206" t="s">
        <v>155</v>
      </c>
      <c r="C31" s="219" t="s">
        <v>353</v>
      </c>
      <c r="D31" s="210" t="s">
        <v>386</v>
      </c>
    </row>
    <row r="32" spans="1:4" x14ac:dyDescent="0.25">
      <c r="A32" s="100" t="s">
        <v>47</v>
      </c>
      <c r="B32" s="93" t="s">
        <v>184</v>
      </c>
      <c r="C32" s="96" t="s">
        <v>185</v>
      </c>
      <c r="D32" s="84" t="s">
        <v>387</v>
      </c>
    </row>
    <row r="33" spans="1:4" ht="14.4" thickBot="1" x14ac:dyDescent="0.3">
      <c r="A33" s="105"/>
      <c r="B33" s="93" t="s">
        <v>230</v>
      </c>
      <c r="C33" s="97" t="s">
        <v>355</v>
      </c>
      <c r="D33" s="89" t="s">
        <v>378</v>
      </c>
    </row>
    <row r="34" spans="1:4" ht="14.4" thickBot="1" x14ac:dyDescent="0.3">
      <c r="A34" s="220" t="s">
        <v>356</v>
      </c>
      <c r="B34" s="221" t="s">
        <v>177</v>
      </c>
      <c r="C34" s="222" t="s">
        <v>178</v>
      </c>
      <c r="D34" s="222" t="s">
        <v>386</v>
      </c>
    </row>
    <row r="35" spans="1:4" x14ac:dyDescent="0.25">
      <c r="A35" s="84" t="s">
        <v>46</v>
      </c>
      <c r="B35" s="85" t="s">
        <v>231</v>
      </c>
      <c r="C35" s="85" t="s">
        <v>357</v>
      </c>
      <c r="D35" s="85" t="s">
        <v>378</v>
      </c>
    </row>
    <row r="36" spans="1:4" x14ac:dyDescent="0.25">
      <c r="A36" s="81"/>
      <c r="B36" s="82" t="s">
        <v>232</v>
      </c>
      <c r="C36" s="82" t="s">
        <v>233</v>
      </c>
      <c r="D36" s="82" t="s">
        <v>378</v>
      </c>
    </row>
    <row r="37" spans="1:4" x14ac:dyDescent="0.25">
      <c r="A37" s="81"/>
      <c r="B37" s="82" t="s">
        <v>234</v>
      </c>
      <c r="C37" s="82" t="s">
        <v>235</v>
      </c>
      <c r="D37" s="82" t="s">
        <v>378</v>
      </c>
    </row>
    <row r="38" spans="1:4" x14ac:dyDescent="0.25">
      <c r="A38" s="81"/>
      <c r="B38" s="83" t="s">
        <v>388</v>
      </c>
      <c r="C38" s="82" t="s">
        <v>389</v>
      </c>
      <c r="D38" s="82" t="s">
        <v>378</v>
      </c>
    </row>
    <row r="39" spans="1:4" x14ac:dyDescent="0.25">
      <c r="A39" s="92"/>
      <c r="B39" s="93" t="s">
        <v>238</v>
      </c>
      <c r="C39" s="90" t="s">
        <v>239</v>
      </c>
      <c r="D39" s="83" t="s">
        <v>378</v>
      </c>
    </row>
    <row r="40" spans="1:4" ht="14.4" thickBot="1" x14ac:dyDescent="0.3">
      <c r="A40" s="91"/>
      <c r="B40" s="89" t="s">
        <v>390</v>
      </c>
      <c r="C40" s="89" t="s">
        <v>391</v>
      </c>
      <c r="D40" s="89" t="s">
        <v>378</v>
      </c>
    </row>
    <row r="41" spans="1:4" ht="14.4" thickBot="1" x14ac:dyDescent="0.3">
      <c r="A41" s="220" t="s">
        <v>57</v>
      </c>
      <c r="B41" s="222" t="s">
        <v>230</v>
      </c>
      <c r="C41" s="222" t="s">
        <v>355</v>
      </c>
      <c r="D41" s="222" t="s">
        <v>378</v>
      </c>
    </row>
    <row r="42" spans="1:4" x14ac:dyDescent="0.25">
      <c r="A42" s="84" t="s">
        <v>27</v>
      </c>
      <c r="B42" s="85" t="s">
        <v>186</v>
      </c>
      <c r="C42" s="85" t="s">
        <v>187</v>
      </c>
      <c r="D42" s="85" t="s">
        <v>392</v>
      </c>
    </row>
    <row r="43" spans="1:4" x14ac:dyDescent="0.25">
      <c r="A43" s="81"/>
      <c r="B43" s="82" t="s">
        <v>188</v>
      </c>
      <c r="C43" s="82" t="s">
        <v>189</v>
      </c>
      <c r="D43" s="82" t="s">
        <v>392</v>
      </c>
    </row>
    <row r="44" spans="1:4" ht="14.4" thickBot="1" x14ac:dyDescent="0.3">
      <c r="A44" s="91"/>
      <c r="B44" s="94" t="s">
        <v>244</v>
      </c>
      <c r="C44" s="94" t="s">
        <v>245</v>
      </c>
      <c r="D44" s="94" t="s">
        <v>378</v>
      </c>
    </row>
    <row r="45" spans="1:4" x14ac:dyDescent="0.25">
      <c r="A45" s="200" t="s">
        <v>53</v>
      </c>
      <c r="B45" s="201" t="s">
        <v>246</v>
      </c>
      <c r="C45" s="201" t="s">
        <v>247</v>
      </c>
      <c r="D45" s="201" t="s">
        <v>378</v>
      </c>
    </row>
    <row r="46" spans="1:4" x14ac:dyDescent="0.25">
      <c r="A46" s="202"/>
      <c r="B46" s="204" t="s">
        <v>242</v>
      </c>
      <c r="C46" s="204" t="s">
        <v>243</v>
      </c>
      <c r="D46" s="204" t="s">
        <v>378</v>
      </c>
    </row>
    <row r="47" spans="1:4" ht="14.4" thickBot="1" x14ac:dyDescent="0.3">
      <c r="A47" s="209"/>
      <c r="B47" s="210" t="s">
        <v>183</v>
      </c>
      <c r="C47" s="210" t="s">
        <v>354</v>
      </c>
      <c r="D47" s="210" t="s">
        <v>387</v>
      </c>
    </row>
    <row r="48" spans="1:4" x14ac:dyDescent="0.25">
      <c r="A48" s="84" t="s">
        <v>22</v>
      </c>
      <c r="B48" s="85" t="s">
        <v>184</v>
      </c>
      <c r="C48" s="85" t="s">
        <v>185</v>
      </c>
      <c r="D48" s="85" t="s">
        <v>387</v>
      </c>
    </row>
    <row r="49" spans="1:4" x14ac:dyDescent="0.25">
      <c r="A49" s="81"/>
      <c r="B49" s="82" t="s">
        <v>248</v>
      </c>
      <c r="C49" s="82" t="s">
        <v>249</v>
      </c>
      <c r="D49" s="82" t="s">
        <v>378</v>
      </c>
    </row>
    <row r="50" spans="1:4" x14ac:dyDescent="0.25">
      <c r="A50" s="81"/>
      <c r="B50" s="83" t="s">
        <v>242</v>
      </c>
      <c r="C50" s="83" t="s">
        <v>243</v>
      </c>
      <c r="D50" s="83" t="s">
        <v>378</v>
      </c>
    </row>
    <row r="51" spans="1:4" ht="14.4" thickBot="1" x14ac:dyDescent="0.3">
      <c r="A51" s="91"/>
      <c r="B51" s="89" t="s">
        <v>227</v>
      </c>
      <c r="C51" s="89" t="s">
        <v>377</v>
      </c>
      <c r="D51" s="89" t="s">
        <v>378</v>
      </c>
    </row>
    <row r="52" spans="1:4" x14ac:dyDescent="0.25">
      <c r="A52" s="200" t="s">
        <v>6</v>
      </c>
      <c r="B52" s="200" t="s">
        <v>255</v>
      </c>
      <c r="C52" s="200" t="s">
        <v>393</v>
      </c>
      <c r="D52" s="200" t="s">
        <v>378</v>
      </c>
    </row>
    <row r="53" spans="1:4" ht="14.4" thickBot="1" x14ac:dyDescent="0.3">
      <c r="A53" s="209"/>
      <c r="B53" s="210" t="s">
        <v>250</v>
      </c>
      <c r="C53" s="210" t="s">
        <v>251</v>
      </c>
      <c r="D53" s="210" t="s">
        <v>378</v>
      </c>
    </row>
    <row r="54" spans="1:4" x14ac:dyDescent="0.25">
      <c r="A54" s="84" t="s">
        <v>23</v>
      </c>
      <c r="B54" s="84" t="s">
        <v>242</v>
      </c>
      <c r="C54" s="84" t="s">
        <v>243</v>
      </c>
      <c r="D54" s="84" t="s">
        <v>378</v>
      </c>
    </row>
    <row r="55" spans="1:4" ht="14.4" thickBot="1" x14ac:dyDescent="0.3">
      <c r="A55" s="91"/>
      <c r="B55" s="89" t="s">
        <v>227</v>
      </c>
      <c r="C55" s="89" t="s">
        <v>377</v>
      </c>
      <c r="D55" s="89" t="s">
        <v>378</v>
      </c>
    </row>
    <row r="56" spans="1:4" x14ac:dyDescent="0.25">
      <c r="A56" s="200" t="s">
        <v>24</v>
      </c>
      <c r="B56" s="200" t="s">
        <v>158</v>
      </c>
      <c r="C56" s="200" t="s">
        <v>159</v>
      </c>
      <c r="D56" s="200" t="s">
        <v>386</v>
      </c>
    </row>
    <row r="57" spans="1:4" ht="14.4" thickBot="1" x14ac:dyDescent="0.3">
      <c r="A57" s="209"/>
      <c r="B57" s="210" t="s">
        <v>160</v>
      </c>
      <c r="C57" s="210" t="s">
        <v>161</v>
      </c>
      <c r="D57" s="210" t="s">
        <v>386</v>
      </c>
    </row>
    <row r="58" spans="1:4" x14ac:dyDescent="0.25">
      <c r="A58" s="84" t="s">
        <v>20</v>
      </c>
      <c r="B58" s="85" t="s">
        <v>165</v>
      </c>
      <c r="C58" s="85" t="s">
        <v>166</v>
      </c>
      <c r="D58" s="85" t="s">
        <v>386</v>
      </c>
    </row>
    <row r="59" spans="1:4" x14ac:dyDescent="0.25">
      <c r="A59" s="81"/>
      <c r="B59" s="82" t="s">
        <v>179</v>
      </c>
      <c r="C59" s="82" t="s">
        <v>180</v>
      </c>
      <c r="D59" s="82" t="s">
        <v>386</v>
      </c>
    </row>
    <row r="60" spans="1:4" x14ac:dyDescent="0.25">
      <c r="A60" s="81"/>
      <c r="B60" s="82" t="s">
        <v>162</v>
      </c>
      <c r="C60" s="82" t="s">
        <v>163</v>
      </c>
      <c r="D60" s="82" t="s">
        <v>386</v>
      </c>
    </row>
    <row r="61" spans="1:4" x14ac:dyDescent="0.25">
      <c r="A61" s="81"/>
      <c r="B61" s="83" t="s">
        <v>158</v>
      </c>
      <c r="C61" s="83" t="s">
        <v>159</v>
      </c>
      <c r="D61" s="83" t="s">
        <v>386</v>
      </c>
    </row>
    <row r="62" spans="1:4" ht="14.4" thickBot="1" x14ac:dyDescent="0.3">
      <c r="A62" s="91"/>
      <c r="B62" s="89" t="s">
        <v>160</v>
      </c>
      <c r="C62" s="89" t="s">
        <v>161</v>
      </c>
      <c r="D62" s="89" t="s">
        <v>386</v>
      </c>
    </row>
    <row r="63" spans="1:4" x14ac:dyDescent="0.25">
      <c r="A63" s="200" t="s">
        <v>164</v>
      </c>
      <c r="B63" s="200" t="s">
        <v>209</v>
      </c>
      <c r="C63" s="200" t="s">
        <v>210</v>
      </c>
      <c r="D63" s="200" t="s">
        <v>380</v>
      </c>
    </row>
    <row r="64" spans="1:4" ht="14.4" thickBot="1" x14ac:dyDescent="0.3">
      <c r="A64" s="209"/>
      <c r="B64" s="210" t="s">
        <v>301</v>
      </c>
      <c r="C64" s="210" t="s">
        <v>394</v>
      </c>
      <c r="D64" s="210" t="s">
        <v>386</v>
      </c>
    </row>
    <row r="65" spans="1:4" x14ac:dyDescent="0.25">
      <c r="A65" s="84" t="s">
        <v>10</v>
      </c>
      <c r="B65" s="84" t="s">
        <v>162</v>
      </c>
      <c r="C65" s="84" t="s">
        <v>163</v>
      </c>
      <c r="D65" s="84" t="s">
        <v>386</v>
      </c>
    </row>
    <row r="66" spans="1:4" ht="14.4" thickBot="1" x14ac:dyDescent="0.3">
      <c r="A66" s="91"/>
      <c r="B66" s="89" t="s">
        <v>158</v>
      </c>
      <c r="C66" s="89" t="s">
        <v>159</v>
      </c>
      <c r="D66" s="89" t="s">
        <v>386</v>
      </c>
    </row>
    <row r="67" spans="1:4" x14ac:dyDescent="0.25">
      <c r="A67" s="200" t="s">
        <v>7</v>
      </c>
      <c r="B67" s="201" t="s">
        <v>207</v>
      </c>
      <c r="C67" s="201" t="s">
        <v>208</v>
      </c>
      <c r="D67" s="201" t="s">
        <v>380</v>
      </c>
    </row>
    <row r="68" spans="1:4" x14ac:dyDescent="0.25">
      <c r="A68" s="202"/>
      <c r="B68" s="203" t="s">
        <v>292</v>
      </c>
      <c r="C68" s="203" t="s">
        <v>384</v>
      </c>
      <c r="D68" s="203" t="s">
        <v>379</v>
      </c>
    </row>
    <row r="69" spans="1:4" x14ac:dyDescent="0.25">
      <c r="A69" s="202"/>
      <c r="B69" s="203" t="s">
        <v>302</v>
      </c>
      <c r="C69" s="203" t="s">
        <v>303</v>
      </c>
      <c r="D69" s="203" t="s">
        <v>380</v>
      </c>
    </row>
    <row r="70" spans="1:4" x14ac:dyDescent="0.25">
      <c r="A70" s="202"/>
      <c r="B70" s="204" t="s">
        <v>209</v>
      </c>
      <c r="C70" s="204" t="s">
        <v>210</v>
      </c>
      <c r="D70" s="204" t="s">
        <v>380</v>
      </c>
    </row>
    <row r="71" spans="1:4" ht="14.4" thickBot="1" x14ac:dyDescent="0.3">
      <c r="A71" s="209"/>
      <c r="B71" s="210" t="s">
        <v>293</v>
      </c>
      <c r="C71" s="210" t="s">
        <v>294</v>
      </c>
      <c r="D71" s="210" t="s">
        <v>379</v>
      </c>
    </row>
    <row r="72" spans="1:4" x14ac:dyDescent="0.25">
      <c r="A72" s="85" t="s">
        <v>213</v>
      </c>
      <c r="B72" s="85" t="s">
        <v>207</v>
      </c>
      <c r="C72" s="85" t="s">
        <v>208</v>
      </c>
      <c r="D72" s="85" t="s">
        <v>380</v>
      </c>
    </row>
    <row r="73" spans="1:4" x14ac:dyDescent="0.25">
      <c r="A73" s="204" t="s">
        <v>18</v>
      </c>
      <c r="B73" s="204" t="s">
        <v>167</v>
      </c>
      <c r="C73" s="204" t="s">
        <v>168</v>
      </c>
      <c r="D73" s="204" t="s">
        <v>386</v>
      </c>
    </row>
    <row r="74" spans="1:4" ht="14.4" thickBot="1" x14ac:dyDescent="0.3">
      <c r="A74" s="209"/>
      <c r="B74" s="210" t="s">
        <v>304</v>
      </c>
      <c r="C74" s="210" t="s">
        <v>305</v>
      </c>
      <c r="D74" s="210" t="s">
        <v>386</v>
      </c>
    </row>
    <row r="75" spans="1:4" x14ac:dyDescent="0.25">
      <c r="A75" s="85" t="s">
        <v>214</v>
      </c>
      <c r="B75" s="85" t="s">
        <v>211</v>
      </c>
      <c r="C75" s="85" t="s">
        <v>212</v>
      </c>
      <c r="D75" s="85" t="s">
        <v>380</v>
      </c>
    </row>
    <row r="76" spans="1:4" x14ac:dyDescent="0.25">
      <c r="A76" s="204" t="s">
        <v>4</v>
      </c>
      <c r="B76" s="204" t="s">
        <v>165</v>
      </c>
      <c r="C76" s="204" t="s">
        <v>166</v>
      </c>
      <c r="D76" s="204" t="s">
        <v>386</v>
      </c>
    </row>
    <row r="77" spans="1:4" ht="14.4" thickBot="1" x14ac:dyDescent="0.3">
      <c r="A77" s="209"/>
      <c r="B77" s="210" t="s">
        <v>307</v>
      </c>
      <c r="C77" s="210" t="s">
        <v>358</v>
      </c>
      <c r="D77" s="210" t="s">
        <v>386</v>
      </c>
    </row>
    <row r="78" spans="1:4" x14ac:dyDescent="0.25">
      <c r="A78" s="84" t="s">
        <v>16</v>
      </c>
      <c r="B78" s="85" t="s">
        <v>169</v>
      </c>
      <c r="C78" s="85" t="s">
        <v>170</v>
      </c>
      <c r="D78" s="85" t="s">
        <v>386</v>
      </c>
    </row>
    <row r="79" spans="1:4" x14ac:dyDescent="0.25">
      <c r="A79" s="81"/>
      <c r="B79" s="82" t="s">
        <v>215</v>
      </c>
      <c r="C79" s="82" t="s">
        <v>359</v>
      </c>
      <c r="D79" s="82" t="s">
        <v>380</v>
      </c>
    </row>
    <row r="80" spans="1:4" x14ac:dyDescent="0.25">
      <c r="A80" s="81"/>
      <c r="B80" s="82" t="s">
        <v>306</v>
      </c>
      <c r="C80" s="82" t="s">
        <v>395</v>
      </c>
      <c r="D80" s="82" t="s">
        <v>386</v>
      </c>
    </row>
    <row r="81" spans="1:4" x14ac:dyDescent="0.25">
      <c r="A81" s="81"/>
      <c r="B81" s="83" t="s">
        <v>171</v>
      </c>
      <c r="C81" s="83" t="s">
        <v>172</v>
      </c>
      <c r="D81" s="83" t="s">
        <v>386</v>
      </c>
    </row>
    <row r="82" spans="1:4" ht="14.4" thickBot="1" x14ac:dyDescent="0.3">
      <c r="A82" s="91"/>
      <c r="B82" s="89" t="s">
        <v>173</v>
      </c>
      <c r="C82" s="89" t="s">
        <v>174</v>
      </c>
      <c r="D82" s="89" t="s">
        <v>386</v>
      </c>
    </row>
    <row r="83" spans="1:4" x14ac:dyDescent="0.25">
      <c r="A83" s="200" t="s">
        <v>54</v>
      </c>
      <c r="B83" s="201" t="s">
        <v>252</v>
      </c>
      <c r="C83" s="201" t="s">
        <v>360</v>
      </c>
      <c r="D83" s="201" t="s">
        <v>378</v>
      </c>
    </row>
    <row r="84" spans="1:4" x14ac:dyDescent="0.25">
      <c r="A84" s="202"/>
      <c r="B84" s="204" t="s">
        <v>186</v>
      </c>
      <c r="C84" s="204" t="s">
        <v>187</v>
      </c>
      <c r="D84" s="204" t="s">
        <v>392</v>
      </c>
    </row>
    <row r="85" spans="1:4" ht="14.4" thickBot="1" x14ac:dyDescent="0.3">
      <c r="A85" s="209"/>
      <c r="B85" s="210" t="s">
        <v>308</v>
      </c>
      <c r="C85" s="210" t="s">
        <v>309</v>
      </c>
      <c r="D85" s="210" t="s">
        <v>396</v>
      </c>
    </row>
    <row r="86" spans="1:4" ht="14.4" thickBot="1" x14ac:dyDescent="0.3">
      <c r="A86" s="86" t="s">
        <v>361</v>
      </c>
      <c r="B86" s="87" t="s">
        <v>255</v>
      </c>
      <c r="C86" s="87" t="s">
        <v>393</v>
      </c>
      <c r="D86" s="87" t="s">
        <v>378</v>
      </c>
    </row>
    <row r="87" spans="1:4" ht="14.4" thickBot="1" x14ac:dyDescent="0.3">
      <c r="A87" s="220" t="s">
        <v>55</v>
      </c>
      <c r="B87" s="222" t="s">
        <v>186</v>
      </c>
      <c r="C87" s="222" t="s">
        <v>187</v>
      </c>
      <c r="D87" s="222" t="s">
        <v>392</v>
      </c>
    </row>
    <row r="88" spans="1:4" x14ac:dyDescent="0.25">
      <c r="A88" s="84" t="s">
        <v>5</v>
      </c>
      <c r="B88" s="84" t="s">
        <v>253</v>
      </c>
      <c r="C88" s="84" t="s">
        <v>254</v>
      </c>
      <c r="D88" s="84" t="s">
        <v>378</v>
      </c>
    </row>
    <row r="89" spans="1:4" ht="14.4" thickBot="1" x14ac:dyDescent="0.3">
      <c r="A89" s="91"/>
      <c r="B89" s="89" t="s">
        <v>246</v>
      </c>
      <c r="C89" s="89" t="s">
        <v>247</v>
      </c>
      <c r="D89" s="89" t="s">
        <v>378</v>
      </c>
    </row>
    <row r="90" spans="1:4" ht="14.4" thickBot="1" x14ac:dyDescent="0.3">
      <c r="A90" s="220" t="s">
        <v>42</v>
      </c>
      <c r="B90" s="222" t="s">
        <v>270</v>
      </c>
      <c r="C90" s="222" t="s">
        <v>397</v>
      </c>
      <c r="D90" s="222" t="s">
        <v>378</v>
      </c>
    </row>
    <row r="91" spans="1:4" x14ac:dyDescent="0.25">
      <c r="A91" s="84" t="s">
        <v>37</v>
      </c>
      <c r="B91" s="85" t="s">
        <v>256</v>
      </c>
      <c r="C91" s="85" t="s">
        <v>257</v>
      </c>
      <c r="D91" s="85" t="s">
        <v>378</v>
      </c>
    </row>
    <row r="92" spans="1:4" x14ac:dyDescent="0.25">
      <c r="A92" s="81"/>
      <c r="B92" s="82" t="s">
        <v>258</v>
      </c>
      <c r="C92" s="82" t="s">
        <v>259</v>
      </c>
      <c r="D92" s="82" t="s">
        <v>378</v>
      </c>
    </row>
    <row r="93" spans="1:4" x14ac:dyDescent="0.25">
      <c r="A93" s="81"/>
      <c r="B93" s="82" t="s">
        <v>260</v>
      </c>
      <c r="C93" s="82" t="s">
        <v>261</v>
      </c>
      <c r="D93" s="82" t="s">
        <v>378</v>
      </c>
    </row>
    <row r="94" spans="1:4" x14ac:dyDescent="0.25">
      <c r="A94" s="81"/>
      <c r="B94" s="82" t="s">
        <v>252</v>
      </c>
      <c r="C94" s="82" t="s">
        <v>360</v>
      </c>
      <c r="D94" s="82" t="s">
        <v>378</v>
      </c>
    </row>
    <row r="95" spans="1:4" x14ac:dyDescent="0.25">
      <c r="A95" s="81"/>
      <c r="B95" s="82" t="s">
        <v>362</v>
      </c>
      <c r="C95" s="82" t="s">
        <v>363</v>
      </c>
      <c r="D95" s="82" t="s">
        <v>378</v>
      </c>
    </row>
    <row r="96" spans="1:4" x14ac:dyDescent="0.25">
      <c r="A96" s="81"/>
      <c r="B96" s="82" t="s">
        <v>262</v>
      </c>
      <c r="C96" s="82" t="s">
        <v>263</v>
      </c>
      <c r="D96" s="82" t="s">
        <v>378</v>
      </c>
    </row>
    <row r="97" spans="1:4" x14ac:dyDescent="0.25">
      <c r="A97" s="81"/>
      <c r="B97" s="82" t="s">
        <v>310</v>
      </c>
      <c r="C97" s="82" t="s">
        <v>311</v>
      </c>
      <c r="D97" s="82" t="s">
        <v>378</v>
      </c>
    </row>
    <row r="98" spans="1:4" x14ac:dyDescent="0.25">
      <c r="A98" s="81"/>
      <c r="B98" s="83" t="s">
        <v>264</v>
      </c>
      <c r="C98" s="83" t="s">
        <v>265</v>
      </c>
      <c r="D98" s="83" t="s">
        <v>378</v>
      </c>
    </row>
    <row r="99" spans="1:4" ht="14.4" thickBot="1" x14ac:dyDescent="0.3">
      <c r="A99" s="91"/>
      <c r="B99" s="89" t="s">
        <v>312</v>
      </c>
      <c r="C99" s="89" t="s">
        <v>313</v>
      </c>
      <c r="D99" s="89" t="s">
        <v>378</v>
      </c>
    </row>
    <row r="100" spans="1:4" x14ac:dyDescent="0.25">
      <c r="A100" s="200" t="s">
        <v>25</v>
      </c>
      <c r="B100" s="201" t="s">
        <v>262</v>
      </c>
      <c r="C100" s="201" t="s">
        <v>263</v>
      </c>
      <c r="D100" s="201" t="s">
        <v>378</v>
      </c>
    </row>
    <row r="101" spans="1:4" x14ac:dyDescent="0.25">
      <c r="A101" s="202"/>
      <c r="B101" s="204" t="s">
        <v>314</v>
      </c>
      <c r="C101" s="204" t="s">
        <v>315</v>
      </c>
      <c r="D101" s="204" t="s">
        <v>378</v>
      </c>
    </row>
    <row r="102" spans="1:4" ht="14.4" thickBot="1" x14ac:dyDescent="0.3">
      <c r="A102" s="209"/>
      <c r="B102" s="210" t="s">
        <v>285</v>
      </c>
      <c r="C102" s="210" t="s">
        <v>398</v>
      </c>
      <c r="D102" s="210" t="s">
        <v>396</v>
      </c>
    </row>
    <row r="103" spans="1:4" x14ac:dyDescent="0.25">
      <c r="A103" s="84" t="s">
        <v>31</v>
      </c>
      <c r="B103" s="85" t="s">
        <v>286</v>
      </c>
      <c r="C103" s="85" t="s">
        <v>287</v>
      </c>
      <c r="D103" s="85" t="s">
        <v>396</v>
      </c>
    </row>
    <row r="104" spans="1:4" x14ac:dyDescent="0.25">
      <c r="A104" s="81"/>
      <c r="B104" s="82" t="s">
        <v>256</v>
      </c>
      <c r="C104" s="82" t="s">
        <v>257</v>
      </c>
      <c r="D104" s="82" t="s">
        <v>378</v>
      </c>
    </row>
    <row r="105" spans="1:4" x14ac:dyDescent="0.25">
      <c r="A105" s="81"/>
      <c r="B105" s="82" t="s">
        <v>260</v>
      </c>
      <c r="C105" s="82" t="s">
        <v>261</v>
      </c>
      <c r="D105" s="82" t="s">
        <v>378</v>
      </c>
    </row>
    <row r="106" spans="1:4" x14ac:dyDescent="0.25">
      <c r="A106" s="81"/>
      <c r="B106" s="82" t="s">
        <v>362</v>
      </c>
      <c r="C106" s="82" t="s">
        <v>363</v>
      </c>
      <c r="D106" s="82" t="s">
        <v>378</v>
      </c>
    </row>
    <row r="107" spans="1:4" x14ac:dyDescent="0.25">
      <c r="A107" s="81"/>
      <c r="B107" s="82" t="s">
        <v>268</v>
      </c>
      <c r="C107" s="82" t="s">
        <v>269</v>
      </c>
      <c r="D107" s="82" t="s">
        <v>378</v>
      </c>
    </row>
    <row r="108" spans="1:4" x14ac:dyDescent="0.25">
      <c r="A108" s="81"/>
      <c r="B108" s="82" t="s">
        <v>232</v>
      </c>
      <c r="C108" s="82" t="s">
        <v>233</v>
      </c>
      <c r="D108" s="82" t="s">
        <v>378</v>
      </c>
    </row>
    <row r="109" spans="1:4" x14ac:dyDescent="0.25">
      <c r="A109" s="81"/>
      <c r="B109" s="82" t="s">
        <v>253</v>
      </c>
      <c r="C109" s="82" t="s">
        <v>254</v>
      </c>
      <c r="D109" s="82" t="s">
        <v>378</v>
      </c>
    </row>
    <row r="110" spans="1:4" x14ac:dyDescent="0.25">
      <c r="A110" s="81"/>
      <c r="B110" s="82" t="s">
        <v>262</v>
      </c>
      <c r="C110" s="82" t="s">
        <v>263</v>
      </c>
      <c r="D110" s="82" t="s">
        <v>378</v>
      </c>
    </row>
    <row r="111" spans="1:4" x14ac:dyDescent="0.25">
      <c r="A111" s="81"/>
      <c r="B111" s="83" t="s">
        <v>310</v>
      </c>
      <c r="C111" s="83" t="s">
        <v>311</v>
      </c>
      <c r="D111" s="83" t="s">
        <v>378</v>
      </c>
    </row>
    <row r="112" spans="1:4" ht="14.4" thickBot="1" x14ac:dyDescent="0.3">
      <c r="A112" s="91"/>
      <c r="B112" s="89" t="s">
        <v>312</v>
      </c>
      <c r="C112" s="89" t="s">
        <v>313</v>
      </c>
      <c r="D112" s="89" t="s">
        <v>378</v>
      </c>
    </row>
    <row r="113" spans="1:4" x14ac:dyDescent="0.25">
      <c r="A113" s="200" t="s">
        <v>26</v>
      </c>
      <c r="B113" s="201" t="s">
        <v>125</v>
      </c>
      <c r="C113" s="201" t="s">
        <v>126</v>
      </c>
      <c r="D113" s="201" t="s">
        <v>385</v>
      </c>
    </row>
    <row r="114" spans="1:4" x14ac:dyDescent="0.25">
      <c r="A114" s="202"/>
      <c r="B114" s="203" t="s">
        <v>133</v>
      </c>
      <c r="C114" s="203" t="s">
        <v>364</v>
      </c>
      <c r="D114" s="203" t="s">
        <v>385</v>
      </c>
    </row>
    <row r="115" spans="1:4" x14ac:dyDescent="0.25">
      <c r="A115" s="202"/>
      <c r="B115" s="203" t="s">
        <v>134</v>
      </c>
      <c r="C115" s="203" t="s">
        <v>135</v>
      </c>
      <c r="D115" s="203" t="s">
        <v>385</v>
      </c>
    </row>
    <row r="116" spans="1:4" x14ac:dyDescent="0.25">
      <c r="A116" s="202"/>
      <c r="B116" s="203" t="s">
        <v>129</v>
      </c>
      <c r="C116" s="203" t="s">
        <v>130</v>
      </c>
      <c r="D116" s="203" t="s">
        <v>385</v>
      </c>
    </row>
    <row r="117" spans="1:4" x14ac:dyDescent="0.25">
      <c r="A117" s="202"/>
      <c r="B117" s="203" t="s">
        <v>136</v>
      </c>
      <c r="C117" s="203" t="s">
        <v>137</v>
      </c>
      <c r="D117" s="203" t="s">
        <v>385</v>
      </c>
    </row>
    <row r="118" spans="1:4" x14ac:dyDescent="0.25">
      <c r="A118" s="202"/>
      <c r="B118" s="203" t="s">
        <v>138</v>
      </c>
      <c r="C118" s="203" t="s">
        <v>365</v>
      </c>
      <c r="D118" s="203" t="s">
        <v>385</v>
      </c>
    </row>
    <row r="119" spans="1:4" x14ac:dyDescent="0.25">
      <c r="A119" s="202"/>
      <c r="B119" s="203" t="s">
        <v>139</v>
      </c>
      <c r="C119" s="203" t="s">
        <v>140</v>
      </c>
      <c r="D119" s="203" t="s">
        <v>385</v>
      </c>
    </row>
    <row r="120" spans="1:4" x14ac:dyDescent="0.25">
      <c r="A120" s="202"/>
      <c r="B120" s="203" t="s">
        <v>127</v>
      </c>
      <c r="C120" s="203" t="s">
        <v>128</v>
      </c>
      <c r="D120" s="203" t="s">
        <v>385</v>
      </c>
    </row>
    <row r="121" spans="1:4" x14ac:dyDescent="0.25">
      <c r="A121" s="202"/>
      <c r="B121" s="203" t="s">
        <v>323</v>
      </c>
      <c r="C121" s="203" t="s">
        <v>324</v>
      </c>
      <c r="D121" s="203" t="s">
        <v>385</v>
      </c>
    </row>
    <row r="122" spans="1:4" x14ac:dyDescent="0.25">
      <c r="A122" s="202"/>
      <c r="B122" s="203" t="s">
        <v>141</v>
      </c>
      <c r="C122" s="203" t="s">
        <v>142</v>
      </c>
      <c r="D122" s="203" t="s">
        <v>385</v>
      </c>
    </row>
    <row r="123" spans="1:4" x14ac:dyDescent="0.25">
      <c r="A123" s="202"/>
      <c r="B123" s="204" t="s">
        <v>316</v>
      </c>
      <c r="C123" s="204" t="s">
        <v>317</v>
      </c>
      <c r="D123" s="204" t="s">
        <v>385</v>
      </c>
    </row>
    <row r="124" spans="1:4" ht="14.4" thickBot="1" x14ac:dyDescent="0.3">
      <c r="A124" s="209"/>
      <c r="B124" s="210" t="s">
        <v>131</v>
      </c>
      <c r="C124" s="210" t="s">
        <v>132</v>
      </c>
      <c r="D124" s="210" t="s">
        <v>385</v>
      </c>
    </row>
    <row r="125" spans="1:4" x14ac:dyDescent="0.25">
      <c r="A125" s="84" t="s">
        <v>32</v>
      </c>
      <c r="B125" s="85" t="s">
        <v>286</v>
      </c>
      <c r="C125" s="85" t="s">
        <v>287</v>
      </c>
      <c r="D125" s="85" t="s">
        <v>396</v>
      </c>
    </row>
    <row r="126" spans="1:4" x14ac:dyDescent="0.25">
      <c r="A126" s="81"/>
      <c r="B126" s="82" t="s">
        <v>288</v>
      </c>
      <c r="C126" s="82" t="s">
        <v>289</v>
      </c>
      <c r="D126" s="82" t="s">
        <v>396</v>
      </c>
    </row>
    <row r="127" spans="1:4" x14ac:dyDescent="0.25">
      <c r="A127" s="81"/>
      <c r="B127" s="82" t="s">
        <v>256</v>
      </c>
      <c r="C127" s="82" t="s">
        <v>257</v>
      </c>
      <c r="D127" s="82" t="s">
        <v>378</v>
      </c>
    </row>
    <row r="128" spans="1:4" x14ac:dyDescent="0.25">
      <c r="A128" s="81"/>
      <c r="B128" s="82" t="s">
        <v>258</v>
      </c>
      <c r="C128" s="82" t="s">
        <v>259</v>
      </c>
      <c r="D128" s="82" t="s">
        <v>378</v>
      </c>
    </row>
    <row r="129" spans="1:4" x14ac:dyDescent="0.25">
      <c r="A129" s="81"/>
      <c r="B129" s="82" t="s">
        <v>270</v>
      </c>
      <c r="C129" s="82" t="s">
        <v>397</v>
      </c>
      <c r="D129" s="82" t="s">
        <v>378</v>
      </c>
    </row>
    <row r="130" spans="1:4" x14ac:dyDescent="0.25">
      <c r="A130" s="81"/>
      <c r="B130" s="82" t="s">
        <v>231</v>
      </c>
      <c r="C130" s="82" t="s">
        <v>357</v>
      </c>
      <c r="D130" s="82" t="s">
        <v>378</v>
      </c>
    </row>
    <row r="131" spans="1:4" x14ac:dyDescent="0.25">
      <c r="A131" s="81"/>
      <c r="B131" s="82" t="s">
        <v>252</v>
      </c>
      <c r="C131" s="82" t="s">
        <v>360</v>
      </c>
      <c r="D131" s="82" t="s">
        <v>378</v>
      </c>
    </row>
    <row r="132" spans="1:4" x14ac:dyDescent="0.25">
      <c r="A132" s="81"/>
      <c r="B132" s="82" t="s">
        <v>362</v>
      </c>
      <c r="C132" s="82" t="s">
        <v>363</v>
      </c>
      <c r="D132" s="82" t="s">
        <v>378</v>
      </c>
    </row>
    <row r="133" spans="1:4" x14ac:dyDescent="0.25">
      <c r="A133" s="81"/>
      <c r="B133" s="82" t="s">
        <v>268</v>
      </c>
      <c r="C133" s="82" t="s">
        <v>269</v>
      </c>
      <c r="D133" s="82" t="s">
        <v>378</v>
      </c>
    </row>
    <row r="134" spans="1:4" x14ac:dyDescent="0.25">
      <c r="A134" s="81"/>
      <c r="B134" s="82" t="s">
        <v>232</v>
      </c>
      <c r="C134" s="82" t="s">
        <v>233</v>
      </c>
      <c r="D134" s="82" t="s">
        <v>378</v>
      </c>
    </row>
    <row r="135" spans="1:4" x14ac:dyDescent="0.25">
      <c r="A135" s="81"/>
      <c r="B135" s="82" t="s">
        <v>253</v>
      </c>
      <c r="C135" s="82" t="s">
        <v>254</v>
      </c>
      <c r="D135" s="82" t="s">
        <v>378</v>
      </c>
    </row>
    <row r="136" spans="1:4" x14ac:dyDescent="0.25">
      <c r="A136" s="81"/>
      <c r="B136" s="82" t="s">
        <v>262</v>
      </c>
      <c r="C136" s="82" t="s">
        <v>263</v>
      </c>
      <c r="D136" s="82" t="s">
        <v>378</v>
      </c>
    </row>
    <row r="137" spans="1:4" x14ac:dyDescent="0.25">
      <c r="A137" s="81"/>
      <c r="B137" s="82" t="s">
        <v>271</v>
      </c>
      <c r="C137" s="82" t="s">
        <v>272</v>
      </c>
      <c r="D137" s="82" t="s">
        <v>378</v>
      </c>
    </row>
    <row r="138" spans="1:4" x14ac:dyDescent="0.25">
      <c r="A138" s="81"/>
      <c r="B138" s="83" t="s">
        <v>240</v>
      </c>
      <c r="C138" s="83" t="s">
        <v>241</v>
      </c>
      <c r="D138" s="83" t="s">
        <v>378</v>
      </c>
    </row>
    <row r="139" spans="1:4" ht="14.4" thickBot="1" x14ac:dyDescent="0.3">
      <c r="A139" s="91"/>
      <c r="B139" s="89" t="s">
        <v>273</v>
      </c>
      <c r="C139" s="89" t="s">
        <v>274</v>
      </c>
      <c r="D139" s="89" t="s">
        <v>378</v>
      </c>
    </row>
    <row r="140" spans="1:4" x14ac:dyDescent="0.25">
      <c r="A140" s="200" t="s">
        <v>52</v>
      </c>
      <c r="B140" s="200" t="s">
        <v>275</v>
      </c>
      <c r="C140" s="200" t="s">
        <v>276</v>
      </c>
      <c r="D140" s="200" t="s">
        <v>378</v>
      </c>
    </row>
    <row r="141" spans="1:4" ht="14.4" thickBot="1" x14ac:dyDescent="0.3">
      <c r="A141" s="209"/>
      <c r="B141" s="210" t="s">
        <v>277</v>
      </c>
      <c r="C141" s="210" t="s">
        <v>399</v>
      </c>
      <c r="D141" s="210" t="s">
        <v>378</v>
      </c>
    </row>
    <row r="142" spans="1:4" x14ac:dyDescent="0.25">
      <c r="A142" s="84" t="s">
        <v>43</v>
      </c>
      <c r="B142" s="85" t="s">
        <v>270</v>
      </c>
      <c r="C142" s="85" t="s">
        <v>397</v>
      </c>
      <c r="D142" s="85" t="s">
        <v>378</v>
      </c>
    </row>
    <row r="143" spans="1:4" ht="14.4" thickBot="1" x14ac:dyDescent="0.3">
      <c r="A143" s="91"/>
      <c r="B143" s="94" t="s">
        <v>262</v>
      </c>
      <c r="C143" s="94" t="s">
        <v>263</v>
      </c>
      <c r="D143" s="94" t="s">
        <v>378</v>
      </c>
    </row>
    <row r="144" spans="1:4" ht="14.4" thickBot="1" x14ac:dyDescent="0.3">
      <c r="A144" s="222" t="s">
        <v>49</v>
      </c>
      <c r="B144" s="222" t="s">
        <v>240</v>
      </c>
      <c r="C144" s="222" t="s">
        <v>241</v>
      </c>
      <c r="D144" s="222" t="s">
        <v>378</v>
      </c>
    </row>
    <row r="145" spans="1:4" x14ac:dyDescent="0.25">
      <c r="A145" s="84" t="s">
        <v>58</v>
      </c>
      <c r="B145" s="85" t="s">
        <v>240</v>
      </c>
      <c r="C145" s="85" t="s">
        <v>241</v>
      </c>
      <c r="D145" s="85" t="s">
        <v>378</v>
      </c>
    </row>
    <row r="146" spans="1:4" x14ac:dyDescent="0.25">
      <c r="A146" s="81"/>
      <c r="B146" s="82" t="s">
        <v>190</v>
      </c>
      <c r="C146" s="82" t="s">
        <v>191</v>
      </c>
      <c r="D146" s="82" t="s">
        <v>392</v>
      </c>
    </row>
    <row r="147" spans="1:4" x14ac:dyDescent="0.25">
      <c r="A147" s="81"/>
      <c r="B147" s="82" t="s">
        <v>278</v>
      </c>
      <c r="C147" s="82" t="s">
        <v>279</v>
      </c>
      <c r="D147" s="82" t="s">
        <v>378</v>
      </c>
    </row>
    <row r="148" spans="1:4" ht="14.4" thickBot="1" x14ac:dyDescent="0.3">
      <c r="A148" s="91"/>
      <c r="B148" s="94" t="s">
        <v>284</v>
      </c>
      <c r="C148" s="94" t="s">
        <v>366</v>
      </c>
      <c r="D148" s="94" t="s">
        <v>378</v>
      </c>
    </row>
    <row r="149" spans="1:4" ht="14.4" thickBot="1" x14ac:dyDescent="0.3">
      <c r="A149" s="222" t="s">
        <v>44</v>
      </c>
      <c r="B149" s="222" t="s">
        <v>275</v>
      </c>
      <c r="C149" s="222" t="s">
        <v>276</v>
      </c>
      <c r="D149" s="222" t="s">
        <v>378</v>
      </c>
    </row>
    <row r="150" spans="1:4" x14ac:dyDescent="0.25">
      <c r="A150" s="84" t="s">
        <v>30</v>
      </c>
      <c r="B150" s="85" t="s">
        <v>362</v>
      </c>
      <c r="C150" s="85" t="s">
        <v>363</v>
      </c>
      <c r="D150" s="85" t="s">
        <v>378</v>
      </c>
    </row>
    <row r="151" spans="1:4" x14ac:dyDescent="0.25">
      <c r="A151" s="81"/>
      <c r="B151" s="82" t="s">
        <v>175</v>
      </c>
      <c r="C151" s="82" t="s">
        <v>176</v>
      </c>
      <c r="D151" s="82" t="s">
        <v>386</v>
      </c>
    </row>
    <row r="152" spans="1:4" ht="14.4" thickBot="1" x14ac:dyDescent="0.3">
      <c r="A152" s="91"/>
      <c r="B152" s="94" t="s">
        <v>155</v>
      </c>
      <c r="C152" s="94" t="s">
        <v>353</v>
      </c>
      <c r="D152" s="94" t="s">
        <v>386</v>
      </c>
    </row>
    <row r="153" spans="1:4" x14ac:dyDescent="0.25">
      <c r="A153" s="223" t="s">
        <v>11</v>
      </c>
      <c r="B153" s="224" t="s">
        <v>292</v>
      </c>
      <c r="C153" s="224" t="s">
        <v>384</v>
      </c>
      <c r="D153" s="224" t="s">
        <v>379</v>
      </c>
    </row>
    <row r="154" spans="1:4" ht="14.4" thickBot="1" x14ac:dyDescent="0.3">
      <c r="A154" s="106" t="s">
        <v>12</v>
      </c>
      <c r="B154" s="94" t="s">
        <v>292</v>
      </c>
      <c r="C154" s="94" t="s">
        <v>384</v>
      </c>
      <c r="D154" s="94" t="s">
        <v>379</v>
      </c>
    </row>
    <row r="155" spans="1:4" ht="14.4" thickBot="1" x14ac:dyDescent="0.3">
      <c r="A155" s="220" t="s">
        <v>8</v>
      </c>
      <c r="B155" s="222" t="s">
        <v>224</v>
      </c>
      <c r="C155" s="222" t="s">
        <v>225</v>
      </c>
      <c r="D155" s="225" t="s">
        <v>400</v>
      </c>
    </row>
    <row r="156" spans="1:4" ht="14.4" thickBot="1" x14ac:dyDescent="0.3">
      <c r="A156" s="86" t="s">
        <v>318</v>
      </c>
      <c r="B156" s="87" t="s">
        <v>198</v>
      </c>
      <c r="C156" s="87" t="s">
        <v>199</v>
      </c>
      <c r="D156" s="88" t="s">
        <v>380</v>
      </c>
    </row>
    <row r="157" spans="1:4" x14ac:dyDescent="0.25">
      <c r="A157" s="200" t="s">
        <v>19</v>
      </c>
      <c r="B157" s="201" t="s">
        <v>302</v>
      </c>
      <c r="C157" s="201" t="s">
        <v>303</v>
      </c>
      <c r="D157" s="201" t="s">
        <v>380</v>
      </c>
    </row>
    <row r="158" spans="1:4" x14ac:dyDescent="0.25">
      <c r="A158" s="202"/>
      <c r="B158" s="203" t="s">
        <v>293</v>
      </c>
      <c r="C158" s="203" t="s">
        <v>294</v>
      </c>
      <c r="D158" s="203" t="s">
        <v>379</v>
      </c>
    </row>
    <row r="159" spans="1:4" ht="14.4" thickBot="1" x14ac:dyDescent="0.3">
      <c r="A159" s="209"/>
      <c r="B159" s="226" t="s">
        <v>198</v>
      </c>
      <c r="C159" s="226" t="s">
        <v>199</v>
      </c>
      <c r="D159" s="226" t="s">
        <v>380</v>
      </c>
    </row>
    <row r="160" spans="1:4" ht="14.4" thickBot="1" x14ac:dyDescent="0.3">
      <c r="A160" s="87" t="s">
        <v>59</v>
      </c>
      <c r="B160" s="87" t="s">
        <v>242</v>
      </c>
      <c r="C160" s="87" t="s">
        <v>243</v>
      </c>
      <c r="D160" s="87" t="s">
        <v>378</v>
      </c>
    </row>
    <row r="161" spans="1:4" ht="14.4" thickBot="1" x14ac:dyDescent="0.3">
      <c r="A161" s="221" t="s">
        <v>17</v>
      </c>
      <c r="B161" s="221" t="s">
        <v>290</v>
      </c>
      <c r="C161" s="221" t="s">
        <v>291</v>
      </c>
      <c r="D161" s="221" t="s">
        <v>379</v>
      </c>
    </row>
    <row r="162" spans="1:4" x14ac:dyDescent="0.25">
      <c r="A162" s="84" t="s">
        <v>60</v>
      </c>
      <c r="B162" s="85" t="s">
        <v>242</v>
      </c>
      <c r="C162" s="85" t="s">
        <v>243</v>
      </c>
      <c r="D162" s="85" t="s">
        <v>378</v>
      </c>
    </row>
    <row r="163" spans="1:4" ht="14.4" thickBot="1" x14ac:dyDescent="0.3">
      <c r="A163" s="91"/>
      <c r="B163" s="94" t="s">
        <v>250</v>
      </c>
      <c r="C163" s="94" t="s">
        <v>251</v>
      </c>
      <c r="D163" s="94" t="s">
        <v>378</v>
      </c>
    </row>
    <row r="164" spans="1:4" x14ac:dyDescent="0.25">
      <c r="A164" s="200" t="s">
        <v>50</v>
      </c>
      <c r="B164" s="201" t="s">
        <v>280</v>
      </c>
      <c r="C164" s="201" t="s">
        <v>281</v>
      </c>
      <c r="D164" s="201" t="s">
        <v>378</v>
      </c>
    </row>
    <row r="165" spans="1:4" x14ac:dyDescent="0.25">
      <c r="A165" s="202"/>
      <c r="B165" s="203" t="s">
        <v>277</v>
      </c>
      <c r="C165" s="203" t="s">
        <v>399</v>
      </c>
      <c r="D165" s="203" t="s">
        <v>378</v>
      </c>
    </row>
    <row r="166" spans="1:4" ht="14.4" thickBot="1" x14ac:dyDescent="0.3">
      <c r="A166" s="209"/>
      <c r="B166" s="226" t="s">
        <v>273</v>
      </c>
      <c r="C166" s="226" t="s">
        <v>274</v>
      </c>
      <c r="D166" s="226" t="s">
        <v>378</v>
      </c>
    </row>
    <row r="167" spans="1:4" x14ac:dyDescent="0.25">
      <c r="A167" s="100"/>
      <c r="B167" s="101" t="s">
        <v>226</v>
      </c>
      <c r="C167" s="101" t="s">
        <v>367</v>
      </c>
      <c r="D167" s="107" t="s">
        <v>400</v>
      </c>
    </row>
    <row r="168" spans="1:4" x14ac:dyDescent="0.25">
      <c r="A168" s="100" t="s">
        <v>9</v>
      </c>
      <c r="B168" s="93" t="s">
        <v>319</v>
      </c>
      <c r="C168" s="93" t="s">
        <v>320</v>
      </c>
      <c r="D168" s="95" t="s">
        <v>378</v>
      </c>
    </row>
    <row r="169" spans="1:4" x14ac:dyDescent="0.25">
      <c r="A169" s="108"/>
      <c r="B169" s="93" t="s">
        <v>248</v>
      </c>
      <c r="C169" s="93" t="s">
        <v>249</v>
      </c>
      <c r="D169" s="95" t="s">
        <v>378</v>
      </c>
    </row>
    <row r="170" spans="1:4" ht="14.4" thickBot="1" x14ac:dyDescent="0.3">
      <c r="A170" s="91"/>
      <c r="B170" s="103" t="s">
        <v>224</v>
      </c>
      <c r="C170" s="103" t="s">
        <v>225</v>
      </c>
      <c r="D170" s="94" t="s">
        <v>400</v>
      </c>
    </row>
    <row r="171" spans="1:4" ht="14.4" thickBot="1" x14ac:dyDescent="0.3">
      <c r="A171" s="220" t="s">
        <v>368</v>
      </c>
      <c r="B171" s="222" t="s">
        <v>236</v>
      </c>
      <c r="C171" s="222" t="s">
        <v>237</v>
      </c>
      <c r="D171" s="225" t="s">
        <v>378</v>
      </c>
    </row>
    <row r="172" spans="1:4" x14ac:dyDescent="0.25">
      <c r="A172" s="84" t="s">
        <v>56</v>
      </c>
      <c r="B172" s="85" t="s">
        <v>186</v>
      </c>
      <c r="C172" s="85" t="s">
        <v>187</v>
      </c>
      <c r="D172" s="85" t="s">
        <v>392</v>
      </c>
    </row>
    <row r="173" spans="1:4" x14ac:dyDescent="0.25">
      <c r="A173" s="81"/>
      <c r="B173" s="82" t="s">
        <v>188</v>
      </c>
      <c r="C173" s="82" t="s">
        <v>189</v>
      </c>
      <c r="D173" s="82" t="s">
        <v>392</v>
      </c>
    </row>
    <row r="174" spans="1:4" ht="14.4" thickBot="1" x14ac:dyDescent="0.3">
      <c r="A174" s="91"/>
      <c r="B174" s="94" t="s">
        <v>228</v>
      </c>
      <c r="C174" s="94" t="s">
        <v>229</v>
      </c>
      <c r="D174" s="94" t="s">
        <v>378</v>
      </c>
    </row>
    <row r="175" spans="1:4" x14ac:dyDescent="0.25">
      <c r="A175" s="200" t="s">
        <v>369</v>
      </c>
      <c r="B175" s="201" t="s">
        <v>299</v>
      </c>
      <c r="C175" s="201" t="s">
        <v>300</v>
      </c>
      <c r="D175" s="201" t="s">
        <v>385</v>
      </c>
    </row>
    <row r="176" spans="1:4" ht="14.4" thickBot="1" x14ac:dyDescent="0.3">
      <c r="A176" s="209"/>
      <c r="B176" s="226" t="s">
        <v>242</v>
      </c>
      <c r="C176" s="226" t="s">
        <v>243</v>
      </c>
      <c r="D176" s="226" t="s">
        <v>378</v>
      </c>
    </row>
    <row r="177" spans="1:4" ht="14.4" thickBot="1" x14ac:dyDescent="0.3">
      <c r="A177" s="86" t="s">
        <v>370</v>
      </c>
      <c r="B177" s="87" t="s">
        <v>181</v>
      </c>
      <c r="C177" s="87" t="s">
        <v>182</v>
      </c>
      <c r="D177" s="88" t="s">
        <v>386</v>
      </c>
    </row>
    <row r="178" spans="1:4" ht="14.4" thickBot="1" x14ac:dyDescent="0.3">
      <c r="A178" s="220" t="s">
        <v>221</v>
      </c>
      <c r="B178" s="222" t="s">
        <v>222</v>
      </c>
      <c r="C178" s="222" t="s">
        <v>223</v>
      </c>
      <c r="D178" s="225" t="s">
        <v>383</v>
      </c>
    </row>
    <row r="179" spans="1:4" ht="14.4" thickBot="1" x14ac:dyDescent="0.3">
      <c r="A179" s="86" t="s">
        <v>51</v>
      </c>
      <c r="B179" s="87" t="s">
        <v>319</v>
      </c>
      <c r="C179" s="87" t="s">
        <v>320</v>
      </c>
      <c r="D179" s="88" t="s">
        <v>378</v>
      </c>
    </row>
    <row r="180" spans="1:4" ht="14.4" thickBot="1" x14ac:dyDescent="0.3">
      <c r="A180" s="220" t="s">
        <v>371</v>
      </c>
      <c r="B180" s="222" t="s">
        <v>271</v>
      </c>
      <c r="C180" s="222" t="s">
        <v>272</v>
      </c>
      <c r="D180" s="225" t="s">
        <v>378</v>
      </c>
    </row>
    <row r="181" spans="1:4" ht="14.4" thickBot="1" x14ac:dyDescent="0.3">
      <c r="A181" s="86" t="s">
        <v>45</v>
      </c>
      <c r="B181" s="87" t="s">
        <v>310</v>
      </c>
      <c r="C181" s="87" t="s">
        <v>311</v>
      </c>
      <c r="D181" s="88" t="s">
        <v>378</v>
      </c>
    </row>
    <row r="182" spans="1:4" x14ac:dyDescent="0.25">
      <c r="A182" s="200" t="s">
        <v>33</v>
      </c>
      <c r="B182" s="201" t="s">
        <v>143</v>
      </c>
      <c r="C182" s="201" t="s">
        <v>401</v>
      </c>
      <c r="D182" s="201" t="s">
        <v>385</v>
      </c>
    </row>
    <row r="183" spans="1:4" x14ac:dyDescent="0.25">
      <c r="A183" s="202"/>
      <c r="B183" s="203" t="s">
        <v>372</v>
      </c>
      <c r="C183" s="203" t="s">
        <v>373</v>
      </c>
      <c r="D183" s="203" t="s">
        <v>385</v>
      </c>
    </row>
    <row r="184" spans="1:4" x14ac:dyDescent="0.25">
      <c r="A184" s="202"/>
      <c r="B184" s="203" t="s">
        <v>321</v>
      </c>
      <c r="C184" s="203" t="s">
        <v>322</v>
      </c>
      <c r="D184" s="203" t="s">
        <v>385</v>
      </c>
    </row>
    <row r="185" spans="1:4" x14ac:dyDescent="0.25">
      <c r="A185" s="202"/>
      <c r="B185" s="203" t="s">
        <v>144</v>
      </c>
      <c r="C185" s="203" t="s">
        <v>145</v>
      </c>
      <c r="D185" s="203" t="s">
        <v>385</v>
      </c>
    </row>
    <row r="186" spans="1:4" x14ac:dyDescent="0.25">
      <c r="A186" s="202"/>
      <c r="B186" s="203" t="s">
        <v>146</v>
      </c>
      <c r="C186" s="203" t="s">
        <v>147</v>
      </c>
      <c r="D186" s="203" t="s">
        <v>385</v>
      </c>
    </row>
    <row r="187" spans="1:4" x14ac:dyDescent="0.25">
      <c r="A187" s="202"/>
      <c r="B187" s="203" t="s">
        <v>148</v>
      </c>
      <c r="C187" s="203" t="s">
        <v>402</v>
      </c>
      <c r="D187" s="203" t="s">
        <v>385</v>
      </c>
    </row>
    <row r="188" spans="1:4" x14ac:dyDescent="0.25">
      <c r="A188" s="202"/>
      <c r="B188" s="203" t="s">
        <v>149</v>
      </c>
      <c r="C188" s="203" t="s">
        <v>150</v>
      </c>
      <c r="D188" s="203" t="s">
        <v>385</v>
      </c>
    </row>
    <row r="189" spans="1:4" x14ac:dyDescent="0.25">
      <c r="A189" s="202"/>
      <c r="B189" s="203" t="s">
        <v>151</v>
      </c>
      <c r="C189" s="203" t="s">
        <v>152</v>
      </c>
      <c r="D189" s="203" t="s">
        <v>385</v>
      </c>
    </row>
    <row r="190" spans="1:4" ht="14.4" thickBot="1" x14ac:dyDescent="0.3">
      <c r="A190" s="209"/>
      <c r="B190" s="226" t="s">
        <v>153</v>
      </c>
      <c r="C190" s="226" t="s">
        <v>154</v>
      </c>
      <c r="D190" s="226" t="s">
        <v>385</v>
      </c>
    </row>
    <row r="191" spans="1:4" x14ac:dyDescent="0.25">
      <c r="A191" s="84" t="s">
        <v>38</v>
      </c>
      <c r="B191" s="85" t="s">
        <v>282</v>
      </c>
      <c r="C191" s="85" t="s">
        <v>283</v>
      </c>
      <c r="D191" s="85" t="s">
        <v>378</v>
      </c>
    </row>
    <row r="192" spans="1:4" x14ac:dyDescent="0.25">
      <c r="A192" s="81"/>
      <c r="B192" s="82" t="s">
        <v>310</v>
      </c>
      <c r="C192" s="82" t="s">
        <v>311</v>
      </c>
      <c r="D192" s="82" t="s">
        <v>378</v>
      </c>
    </row>
    <row r="193" spans="1:4" ht="14.4" thickBot="1" x14ac:dyDescent="0.3">
      <c r="A193" s="91"/>
      <c r="B193" s="94" t="s">
        <v>264</v>
      </c>
      <c r="C193" s="94" t="s">
        <v>265</v>
      </c>
      <c r="D193" s="94" t="s">
        <v>378</v>
      </c>
    </row>
    <row r="194" spans="1:4" x14ac:dyDescent="0.25">
      <c r="A194" s="200" t="s">
        <v>39</v>
      </c>
      <c r="B194" s="201" t="s">
        <v>282</v>
      </c>
      <c r="C194" s="201" t="s">
        <v>283</v>
      </c>
      <c r="D194" s="201" t="s">
        <v>378</v>
      </c>
    </row>
    <row r="195" spans="1:4" x14ac:dyDescent="0.25">
      <c r="A195" s="202"/>
      <c r="B195" s="203" t="s">
        <v>270</v>
      </c>
      <c r="C195" s="203" t="s">
        <v>397</v>
      </c>
      <c r="D195" s="203" t="s">
        <v>378</v>
      </c>
    </row>
    <row r="196" spans="1:4" x14ac:dyDescent="0.25">
      <c r="A196" s="202"/>
      <c r="B196" s="203" t="s">
        <v>232</v>
      </c>
      <c r="C196" s="203" t="s">
        <v>233</v>
      </c>
      <c r="D196" s="203" t="s">
        <v>378</v>
      </c>
    </row>
    <row r="197" spans="1:4" x14ac:dyDescent="0.25">
      <c r="A197" s="202"/>
      <c r="B197" s="203" t="s">
        <v>275</v>
      </c>
      <c r="C197" s="203" t="s">
        <v>276</v>
      </c>
      <c r="D197" s="203" t="s">
        <v>378</v>
      </c>
    </row>
    <row r="198" spans="1:4" x14ac:dyDescent="0.25">
      <c r="A198" s="202"/>
      <c r="B198" s="203" t="s">
        <v>188</v>
      </c>
      <c r="C198" s="203" t="s">
        <v>189</v>
      </c>
      <c r="D198" s="203" t="s">
        <v>392</v>
      </c>
    </row>
    <row r="199" spans="1:4" x14ac:dyDescent="0.25">
      <c r="A199" s="202"/>
      <c r="B199" s="203" t="s">
        <v>312</v>
      </c>
      <c r="C199" s="203" t="s">
        <v>313</v>
      </c>
      <c r="D199" s="203" t="s">
        <v>378</v>
      </c>
    </row>
    <row r="200" spans="1:4" ht="14.4" thickBot="1" x14ac:dyDescent="0.3">
      <c r="A200" s="209"/>
      <c r="B200" s="226" t="s">
        <v>284</v>
      </c>
      <c r="C200" s="226" t="s">
        <v>366</v>
      </c>
      <c r="D200" s="226" t="s">
        <v>378</v>
      </c>
    </row>
    <row r="201" spans="1:4" x14ac:dyDescent="0.25">
      <c r="A201" s="84" t="s">
        <v>40</v>
      </c>
      <c r="B201" s="85" t="s">
        <v>282</v>
      </c>
      <c r="C201" s="85" t="s">
        <v>283</v>
      </c>
      <c r="D201" s="85" t="s">
        <v>378</v>
      </c>
    </row>
    <row r="202" spans="1:4" x14ac:dyDescent="0.25">
      <c r="A202" s="81"/>
      <c r="B202" s="82" t="s">
        <v>310</v>
      </c>
      <c r="C202" s="82" t="s">
        <v>311</v>
      </c>
      <c r="D202" s="82" t="s">
        <v>378</v>
      </c>
    </row>
    <row r="203" spans="1:4" ht="14.4" thickBot="1" x14ac:dyDescent="0.3">
      <c r="A203" s="91"/>
      <c r="B203" s="94" t="s">
        <v>264</v>
      </c>
      <c r="C203" s="94" t="s">
        <v>265</v>
      </c>
      <c r="D203" s="94" t="s">
        <v>378</v>
      </c>
    </row>
    <row r="204" spans="1:4" x14ac:dyDescent="0.25">
      <c r="A204" s="200" t="s">
        <v>41</v>
      </c>
      <c r="B204" s="201" t="s">
        <v>282</v>
      </c>
      <c r="C204" s="201" t="s">
        <v>283</v>
      </c>
      <c r="D204" s="201" t="s">
        <v>378</v>
      </c>
    </row>
    <row r="205" spans="1:4" x14ac:dyDescent="0.25">
      <c r="A205" s="202"/>
      <c r="B205" s="203" t="s">
        <v>270</v>
      </c>
      <c r="C205" s="203" t="s">
        <v>397</v>
      </c>
      <c r="D205" s="203" t="s">
        <v>378</v>
      </c>
    </row>
    <row r="206" spans="1:4" x14ac:dyDescent="0.25">
      <c r="A206" s="202"/>
      <c r="B206" s="203" t="s">
        <v>232</v>
      </c>
      <c r="C206" s="203" t="s">
        <v>233</v>
      </c>
      <c r="D206" s="203" t="s">
        <v>378</v>
      </c>
    </row>
    <row r="207" spans="1:4" ht="16.2" customHeight="1" x14ac:dyDescent="0.25">
      <c r="A207" s="202"/>
      <c r="B207" s="203" t="s">
        <v>253</v>
      </c>
      <c r="C207" s="203" t="s">
        <v>254</v>
      </c>
      <c r="D207" s="203" t="s">
        <v>378</v>
      </c>
    </row>
    <row r="208" spans="1:4" s="2" customFormat="1" x14ac:dyDescent="0.25">
      <c r="A208" s="202"/>
      <c r="B208" s="203" t="s">
        <v>275</v>
      </c>
      <c r="C208" s="203" t="s">
        <v>276</v>
      </c>
      <c r="D208" s="203" t="s">
        <v>378</v>
      </c>
    </row>
    <row r="209" spans="1:4" s="2" customFormat="1" x14ac:dyDescent="0.25">
      <c r="A209" s="202"/>
      <c r="B209" s="203" t="s">
        <v>266</v>
      </c>
      <c r="C209" s="203" t="s">
        <v>267</v>
      </c>
      <c r="D209" s="203" t="s">
        <v>378</v>
      </c>
    </row>
    <row r="210" spans="1:4" s="2" customFormat="1" x14ac:dyDescent="0.25">
      <c r="A210" s="202"/>
      <c r="B210" s="203" t="s">
        <v>310</v>
      </c>
      <c r="C210" s="203" t="s">
        <v>311</v>
      </c>
      <c r="D210" s="203" t="s">
        <v>378</v>
      </c>
    </row>
    <row r="211" spans="1:4" s="2" customFormat="1" x14ac:dyDescent="0.25">
      <c r="A211" s="202"/>
      <c r="B211" s="203" t="s">
        <v>190</v>
      </c>
      <c r="C211" s="203" t="s">
        <v>191</v>
      </c>
      <c r="D211" s="203" t="s">
        <v>392</v>
      </c>
    </row>
    <row r="212" spans="1:4" ht="14.4" customHeight="1" x14ac:dyDescent="0.25">
      <c r="A212" s="202"/>
      <c r="B212" s="203" t="s">
        <v>312</v>
      </c>
      <c r="C212" s="203" t="s">
        <v>313</v>
      </c>
      <c r="D212" s="203" t="s">
        <v>378</v>
      </c>
    </row>
    <row r="213" spans="1:4" x14ac:dyDescent="0.25">
      <c r="A213" s="202"/>
      <c r="B213" s="203" t="s">
        <v>314</v>
      </c>
      <c r="C213" s="203" t="s">
        <v>315</v>
      </c>
      <c r="D213" s="203" t="s">
        <v>378</v>
      </c>
    </row>
    <row r="214" spans="1:4" ht="14.4" thickBot="1" x14ac:dyDescent="0.3">
      <c r="A214" s="209"/>
      <c r="B214" s="226" t="s">
        <v>284</v>
      </c>
      <c r="C214" s="226" t="s">
        <v>366</v>
      </c>
      <c r="D214" s="226" t="s">
        <v>378</v>
      </c>
    </row>
    <row r="215" spans="1:4" ht="16.2" customHeight="1" thickBot="1" x14ac:dyDescent="0.3">
      <c r="A215" s="86" t="s">
        <v>34</v>
      </c>
      <c r="B215" s="87" t="s">
        <v>149</v>
      </c>
      <c r="C215" s="87" t="s">
        <v>150</v>
      </c>
      <c r="D215" s="88" t="s">
        <v>385</v>
      </c>
    </row>
    <row r="216" spans="1:4" ht="14.4" thickBot="1" x14ac:dyDescent="0.3">
      <c r="A216" s="220" t="s">
        <v>48</v>
      </c>
      <c r="B216" s="222" t="s">
        <v>232</v>
      </c>
      <c r="C216" s="222" t="s">
        <v>233</v>
      </c>
      <c r="D216" s="225" t="s">
        <v>378</v>
      </c>
    </row>
    <row r="217" spans="1:4" ht="14.4" thickBot="1" x14ac:dyDescent="0.3">
      <c r="A217" s="86" t="s">
        <v>374</v>
      </c>
      <c r="B217" s="87" t="s">
        <v>203</v>
      </c>
      <c r="C217" s="87" t="s">
        <v>204</v>
      </c>
      <c r="D217" s="88" t="s">
        <v>380</v>
      </c>
    </row>
    <row r="218" spans="1:4" ht="14.4" thickBot="1" x14ac:dyDescent="0.3">
      <c r="A218" s="220" t="s">
        <v>375</v>
      </c>
      <c r="B218" s="222" t="s">
        <v>284</v>
      </c>
      <c r="C218" s="222" t="s">
        <v>366</v>
      </c>
      <c r="D218" s="225" t="s">
        <v>378</v>
      </c>
    </row>
    <row r="219" spans="1:4" ht="14.4" thickBot="1" x14ac:dyDescent="0.3">
      <c r="A219" s="86" t="s">
        <v>36</v>
      </c>
      <c r="B219" s="87" t="s">
        <v>129</v>
      </c>
      <c r="C219" s="87" t="s">
        <v>130</v>
      </c>
      <c r="D219" s="88" t="s">
        <v>385</v>
      </c>
    </row>
    <row r="220" spans="1:4" ht="14.4" thickBot="1" x14ac:dyDescent="0.3">
      <c r="A220" s="220" t="s">
        <v>216</v>
      </c>
      <c r="B220" s="222" t="s">
        <v>217</v>
      </c>
      <c r="C220" s="222" t="s">
        <v>218</v>
      </c>
      <c r="D220" s="225" t="s">
        <v>380</v>
      </c>
    </row>
  </sheetData>
  <sortState ref="A55:C58">
    <sortCondition ref="A54"/>
  </sortState>
  <mergeCells count="1">
    <mergeCell ref="A1:D1"/>
  </mergeCells>
  <hyperlinks>
    <hyperlink ref="A1:C1" location="CONTENIDO!A1" display="COSTOS DE OPERACIÓN I  SEMESTRE DE 2011 POR DESIGNADOR"/>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2"/>
  <sheetViews>
    <sheetView tabSelected="1" topLeftCell="A13" workbookViewId="0">
      <selection activeCell="A30" sqref="A30:D30"/>
    </sheetView>
  </sheetViews>
  <sheetFormatPr baseColWidth="10" defaultRowHeight="13.8" x14ac:dyDescent="0.25"/>
  <cols>
    <col min="1" max="1" width="50.26953125" bestFit="1" customWidth="1"/>
    <col min="2" max="2" width="15.26953125" customWidth="1"/>
    <col min="3" max="3" width="12.81640625" customWidth="1"/>
    <col min="4" max="4" width="16" customWidth="1"/>
    <col min="8" max="9" width="0" hidden="1" customWidth="1"/>
  </cols>
  <sheetData>
    <row r="2" spans="1:14" ht="14.4" thickBot="1" x14ac:dyDescent="0.3"/>
    <row r="3" spans="1:14" ht="14.4" thickBot="1" x14ac:dyDescent="0.3">
      <c r="A3" s="244" t="s">
        <v>457</v>
      </c>
      <c r="B3" s="245"/>
      <c r="C3" s="245"/>
      <c r="D3" s="246"/>
      <c r="F3" s="243" t="s">
        <v>458</v>
      </c>
      <c r="G3" s="243"/>
      <c r="H3" s="243"/>
      <c r="I3" s="243"/>
      <c r="J3" s="243"/>
      <c r="K3" s="243"/>
      <c r="L3" s="243"/>
      <c r="M3" s="243"/>
      <c r="N3" s="243"/>
    </row>
    <row r="4" spans="1:14" ht="15" thickBot="1" x14ac:dyDescent="0.35">
      <c r="A4" s="9"/>
      <c r="B4" s="9"/>
      <c r="C4" s="9"/>
      <c r="D4" s="9"/>
    </row>
    <row r="5" spans="1:14" ht="43.8" thickBot="1" x14ac:dyDescent="0.3">
      <c r="A5" s="10" t="s">
        <v>342</v>
      </c>
      <c r="B5" s="10" t="s">
        <v>332</v>
      </c>
      <c r="C5" s="10" t="s">
        <v>340</v>
      </c>
      <c r="D5" s="10" t="s">
        <v>333</v>
      </c>
      <c r="G5" s="10" t="s">
        <v>342</v>
      </c>
      <c r="H5" s="10" t="s">
        <v>332</v>
      </c>
      <c r="I5" s="10" t="s">
        <v>340</v>
      </c>
      <c r="J5" s="10" t="s">
        <v>333</v>
      </c>
    </row>
    <row r="6" spans="1:14" ht="28.05" customHeight="1" x14ac:dyDescent="0.3">
      <c r="A6" s="11" t="s">
        <v>337</v>
      </c>
      <c r="B6" s="227">
        <v>6</v>
      </c>
      <c r="C6" s="227">
        <v>6</v>
      </c>
      <c r="D6" s="12">
        <f>+B6/C6</f>
        <v>1</v>
      </c>
      <c r="G6" s="11" t="s">
        <v>337</v>
      </c>
      <c r="H6" s="227">
        <v>6</v>
      </c>
      <c r="I6" s="227">
        <v>6</v>
      </c>
      <c r="J6" s="12">
        <f>+H6/I6</f>
        <v>1</v>
      </c>
    </row>
    <row r="7" spans="1:14" ht="28.05" customHeight="1" x14ac:dyDescent="0.3">
      <c r="A7" s="13" t="s">
        <v>336</v>
      </c>
      <c r="B7" s="120">
        <v>21</v>
      </c>
      <c r="C7" s="120">
        <v>27</v>
      </c>
      <c r="D7" s="14">
        <f t="shared" ref="D7:D14" si="0">+B7/C7</f>
        <v>0.77777777777777779</v>
      </c>
      <c r="G7" s="13" t="s">
        <v>336</v>
      </c>
      <c r="H7" s="120">
        <v>21</v>
      </c>
      <c r="I7" s="120">
        <v>27</v>
      </c>
      <c r="J7" s="14">
        <f t="shared" ref="J7:J14" si="1">+H7/I7</f>
        <v>0.77777777777777779</v>
      </c>
    </row>
    <row r="8" spans="1:14" ht="28.05" customHeight="1" x14ac:dyDescent="0.3">
      <c r="A8" s="13" t="s">
        <v>335</v>
      </c>
      <c r="B8" s="120">
        <v>9</v>
      </c>
      <c r="C8" s="120">
        <v>9</v>
      </c>
      <c r="D8" s="14">
        <f t="shared" si="0"/>
        <v>1</v>
      </c>
      <c r="G8" s="13" t="s">
        <v>335</v>
      </c>
      <c r="H8" s="120">
        <v>9</v>
      </c>
      <c r="I8" s="120">
        <v>9</v>
      </c>
      <c r="J8" s="14">
        <f t="shared" si="1"/>
        <v>1</v>
      </c>
    </row>
    <row r="9" spans="1:14" ht="28.05" customHeight="1" x14ac:dyDescent="0.3">
      <c r="A9" s="13" t="s">
        <v>334</v>
      </c>
      <c r="B9" s="120">
        <v>10</v>
      </c>
      <c r="C9" s="120">
        <v>14</v>
      </c>
      <c r="D9" s="14">
        <f t="shared" si="0"/>
        <v>0.7142857142857143</v>
      </c>
      <c r="G9" s="13" t="s">
        <v>334</v>
      </c>
      <c r="H9" s="120">
        <v>10</v>
      </c>
      <c r="I9" s="120">
        <v>14</v>
      </c>
      <c r="J9" s="14">
        <f t="shared" si="1"/>
        <v>0.7142857142857143</v>
      </c>
    </row>
    <row r="10" spans="1:14" ht="28.05" customHeight="1" x14ac:dyDescent="0.3">
      <c r="A10" s="13" t="s">
        <v>338</v>
      </c>
      <c r="B10" s="120">
        <v>3</v>
      </c>
      <c r="C10" s="120">
        <v>3</v>
      </c>
      <c r="D10" s="14">
        <f t="shared" si="0"/>
        <v>1</v>
      </c>
      <c r="G10" s="13" t="s">
        <v>338</v>
      </c>
      <c r="H10" s="120">
        <v>3</v>
      </c>
      <c r="I10" s="120">
        <v>3</v>
      </c>
      <c r="J10" s="14">
        <f t="shared" si="1"/>
        <v>1</v>
      </c>
    </row>
    <row r="11" spans="1:14" ht="28.05" customHeight="1" x14ac:dyDescent="0.3">
      <c r="A11" s="13" t="s">
        <v>343</v>
      </c>
      <c r="B11" s="120">
        <v>0</v>
      </c>
      <c r="C11" s="120">
        <v>0</v>
      </c>
      <c r="D11" s="14" t="e">
        <f t="shared" si="0"/>
        <v>#DIV/0!</v>
      </c>
      <c r="G11" s="13" t="s">
        <v>343</v>
      </c>
      <c r="H11" s="120">
        <v>0</v>
      </c>
      <c r="I11" s="120">
        <v>0</v>
      </c>
      <c r="J11" s="14" t="e">
        <f t="shared" si="1"/>
        <v>#DIV/0!</v>
      </c>
    </row>
    <row r="12" spans="1:14" ht="28.05" customHeight="1" x14ac:dyDescent="0.3">
      <c r="A12" s="13" t="s">
        <v>339</v>
      </c>
      <c r="B12" s="120">
        <v>52</v>
      </c>
      <c r="C12" s="120">
        <v>56</v>
      </c>
      <c r="D12" s="14">
        <f t="shared" si="0"/>
        <v>0.9285714285714286</v>
      </c>
      <c r="G12" s="13" t="s">
        <v>339</v>
      </c>
      <c r="H12" s="120">
        <v>52</v>
      </c>
      <c r="I12" s="120">
        <v>56</v>
      </c>
      <c r="J12" s="14">
        <f t="shared" si="1"/>
        <v>0.9285714285714286</v>
      </c>
    </row>
    <row r="13" spans="1:14" ht="28.05" customHeight="1" x14ac:dyDescent="0.3">
      <c r="A13" s="13" t="s">
        <v>341</v>
      </c>
      <c r="B13" s="120">
        <v>27</v>
      </c>
      <c r="C13" s="120">
        <v>43</v>
      </c>
      <c r="D13" s="14">
        <f t="shared" si="0"/>
        <v>0.62790697674418605</v>
      </c>
      <c r="G13" s="13" t="s">
        <v>341</v>
      </c>
      <c r="H13" s="120">
        <v>27</v>
      </c>
      <c r="I13" s="120">
        <v>43</v>
      </c>
      <c r="J13" s="14">
        <f t="shared" si="1"/>
        <v>0.62790697674418605</v>
      </c>
    </row>
    <row r="14" spans="1:14" ht="28.05" customHeight="1" thickBot="1" x14ac:dyDescent="0.35">
      <c r="A14" s="15" t="s">
        <v>344</v>
      </c>
      <c r="B14" s="228">
        <v>4</v>
      </c>
      <c r="C14" s="228">
        <v>6</v>
      </c>
      <c r="D14" s="16">
        <f t="shared" si="0"/>
        <v>0.66666666666666663</v>
      </c>
      <c r="G14" s="15" t="s">
        <v>344</v>
      </c>
      <c r="H14" s="228">
        <v>4</v>
      </c>
      <c r="I14" s="228">
        <v>6</v>
      </c>
      <c r="J14" s="16">
        <f t="shared" si="1"/>
        <v>0.66666666666666663</v>
      </c>
    </row>
    <row r="15" spans="1:14" ht="28.05" customHeight="1" thickBot="1" x14ac:dyDescent="0.35">
      <c r="A15" s="17" t="s">
        <v>456</v>
      </c>
      <c r="B15" s="18">
        <f>SUM(B6:B14)</f>
        <v>132</v>
      </c>
      <c r="C15" s="18">
        <f t="shared" ref="C15" si="2">SUM(C6:C14)</f>
        <v>164</v>
      </c>
      <c r="D15" s="19">
        <f>+B15/C15</f>
        <v>0.80487804878048785</v>
      </c>
      <c r="G15" s="17"/>
      <c r="H15" s="18"/>
      <c r="I15" s="18"/>
      <c r="J15" s="19"/>
    </row>
    <row r="16" spans="1:14" ht="28.05" customHeight="1" x14ac:dyDescent="0.3">
      <c r="A16" s="20"/>
      <c r="B16" s="21"/>
      <c r="C16" s="21"/>
      <c r="D16" s="22"/>
    </row>
    <row r="17" spans="1:4" ht="15" thickBot="1" x14ac:dyDescent="0.35">
      <c r="A17" s="9"/>
      <c r="B17" s="9"/>
      <c r="C17" s="9"/>
      <c r="D17" s="9"/>
    </row>
    <row r="18" spans="1:4" ht="46.2" customHeight="1" thickBot="1" x14ac:dyDescent="0.3">
      <c r="A18" s="247" t="s">
        <v>450</v>
      </c>
      <c r="B18" s="248"/>
      <c r="C18" s="248"/>
      <c r="D18" s="249"/>
    </row>
    <row r="20" spans="1:4" ht="17.399999999999999" customHeight="1" x14ac:dyDescent="0.25">
      <c r="A20" s="250" t="s">
        <v>455</v>
      </c>
      <c r="B20" s="251"/>
      <c r="C20" s="251"/>
      <c r="D20" s="251"/>
    </row>
    <row r="21" spans="1:4" ht="14.4" x14ac:dyDescent="0.3">
      <c r="A21" s="118"/>
      <c r="B21" s="21"/>
      <c r="C21" s="9"/>
    </row>
    <row r="22" spans="1:4" x14ac:dyDescent="0.25">
      <c r="A22" s="250" t="s">
        <v>460</v>
      </c>
      <c r="B22" s="251"/>
      <c r="C22" s="251"/>
      <c r="D22" s="251"/>
    </row>
    <row r="23" spans="1:4" ht="14.4" x14ac:dyDescent="0.3">
      <c r="A23" s="118"/>
      <c r="B23" s="21"/>
      <c r="C23" s="9"/>
    </row>
    <row r="24" spans="1:4" x14ac:dyDescent="0.25">
      <c r="A24" s="250" t="s">
        <v>451</v>
      </c>
      <c r="B24" s="251"/>
      <c r="C24" s="251"/>
      <c r="D24" s="251"/>
    </row>
    <row r="25" spans="1:4" ht="14.4" x14ac:dyDescent="0.3">
      <c r="A25" s="118"/>
      <c r="B25" s="21"/>
      <c r="C25" s="9"/>
    </row>
    <row r="26" spans="1:4" x14ac:dyDescent="0.25">
      <c r="A26" s="250" t="s">
        <v>452</v>
      </c>
      <c r="B26" s="251"/>
      <c r="C26" s="251"/>
      <c r="D26" s="251"/>
    </row>
    <row r="27" spans="1:4" ht="14.4" x14ac:dyDescent="0.3">
      <c r="A27" s="118"/>
      <c r="B27" s="21"/>
      <c r="C27" s="9"/>
    </row>
    <row r="28" spans="1:4" x14ac:dyDescent="0.25">
      <c r="A28" s="250" t="s">
        <v>453</v>
      </c>
      <c r="B28" s="251"/>
      <c r="C28" s="251"/>
      <c r="D28" s="251"/>
    </row>
    <row r="30" spans="1:4" ht="13.8" customHeight="1" x14ac:dyDescent="0.25">
      <c r="A30" s="250" t="s">
        <v>454</v>
      </c>
      <c r="B30" s="251"/>
      <c r="C30" s="251"/>
      <c r="D30" s="251"/>
    </row>
    <row r="31" spans="1:4" ht="14.4" x14ac:dyDescent="0.3">
      <c r="A31" s="21"/>
      <c r="B31" s="21"/>
      <c r="C31" s="9"/>
    </row>
    <row r="32" spans="1:4" ht="14.4" x14ac:dyDescent="0.3">
      <c r="A32" s="21"/>
      <c r="B32" s="21"/>
      <c r="C32" s="9"/>
    </row>
  </sheetData>
  <mergeCells count="9">
    <mergeCell ref="F3:N3"/>
    <mergeCell ref="A3:D3"/>
    <mergeCell ref="A18:D18"/>
    <mergeCell ref="A30:D30"/>
    <mergeCell ref="A20:D20"/>
    <mergeCell ref="A22:D22"/>
    <mergeCell ref="A24:D24"/>
    <mergeCell ref="A26:D26"/>
    <mergeCell ref="A28:D28"/>
  </mergeCells>
  <hyperlinks>
    <hyperlink ref="A3:D3" location="CONTENIDO!A1" display="COBERTURA  COSTOS DE OPERACIÓN  AÑO  DE 2011"/>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workbookViewId="0">
      <selection activeCell="C10" sqref="C10"/>
    </sheetView>
  </sheetViews>
  <sheetFormatPr baseColWidth="10" defaultRowHeight="14.4" x14ac:dyDescent="0.3"/>
  <cols>
    <col min="1" max="1" width="23.54296875" style="9" customWidth="1"/>
    <col min="2" max="2" width="10.7265625" style="9" hidden="1" customWidth="1"/>
    <col min="3" max="5" width="10.54296875" style="9" bestFit="1" customWidth="1"/>
    <col min="6" max="6" width="11.7265625" style="51" bestFit="1" customWidth="1"/>
    <col min="7" max="7" width="10.54296875" style="9" bestFit="1" customWidth="1"/>
    <col min="8" max="12" width="11.7265625" style="9" bestFit="1" customWidth="1"/>
    <col min="13" max="13" width="10.54296875" style="9" bestFit="1" customWidth="1"/>
    <col min="14" max="16384" width="10.90625" style="9"/>
  </cols>
  <sheetData>
    <row r="1" spans="1:14" x14ac:dyDescent="0.3">
      <c r="A1" s="254" t="s">
        <v>122</v>
      </c>
      <c r="B1" s="255"/>
      <c r="C1" s="255"/>
      <c r="D1" s="255"/>
      <c r="E1" s="255"/>
      <c r="F1" s="255"/>
      <c r="G1" s="255"/>
      <c r="H1" s="255"/>
      <c r="I1" s="255"/>
      <c r="J1" s="255"/>
      <c r="K1" s="255"/>
      <c r="L1" s="255"/>
      <c r="M1" s="255"/>
    </row>
    <row r="2" spans="1:14" ht="15" thickBot="1" x14ac:dyDescent="0.35">
      <c r="A2" s="256" t="s">
        <v>419</v>
      </c>
      <c r="B2" s="257"/>
      <c r="C2" s="257"/>
      <c r="D2" s="257"/>
      <c r="E2" s="257"/>
      <c r="F2" s="257"/>
      <c r="G2" s="257"/>
      <c r="H2" s="257"/>
      <c r="I2" s="257"/>
      <c r="J2" s="257"/>
      <c r="K2" s="257"/>
      <c r="L2" s="257"/>
      <c r="M2" s="257"/>
    </row>
    <row r="3" spans="1:14" ht="15" thickBot="1" x14ac:dyDescent="0.35">
      <c r="A3" s="114" t="s">
        <v>92</v>
      </c>
      <c r="B3" s="114" t="s">
        <v>459</v>
      </c>
      <c r="C3" s="114" t="s">
        <v>8</v>
      </c>
      <c r="D3" s="114" t="s">
        <v>9</v>
      </c>
      <c r="E3" s="114" t="s">
        <v>13</v>
      </c>
      <c r="F3" s="189" t="s">
        <v>14</v>
      </c>
      <c r="G3" s="189" t="s">
        <v>3</v>
      </c>
      <c r="H3" s="189" t="s">
        <v>15</v>
      </c>
      <c r="I3" s="189" t="s">
        <v>7</v>
      </c>
      <c r="J3" s="189" t="s">
        <v>11</v>
      </c>
      <c r="K3" s="189" t="s">
        <v>12</v>
      </c>
      <c r="L3" s="114" t="s">
        <v>19</v>
      </c>
      <c r="M3" s="114" t="s">
        <v>17</v>
      </c>
    </row>
    <row r="4" spans="1:14" ht="15" thickBot="1" x14ac:dyDescent="0.35">
      <c r="A4" s="23" t="s">
        <v>75</v>
      </c>
      <c r="B4" s="235">
        <f>+(C4*C$19+D4*D$19+E4*E$19+F4*F$19+G4*G$19+H4*H$19+I4*I$19+J4*J$19+K4*K$19+L4*L$19+M4*M$19)/B$19</f>
        <v>1055311.6349443302</v>
      </c>
      <c r="C4" s="24">
        <v>322475</v>
      </c>
      <c r="D4" s="24">
        <v>610632</v>
      </c>
      <c r="E4" s="24">
        <v>1064095</v>
      </c>
      <c r="F4" s="190">
        <v>1235078</v>
      </c>
      <c r="G4" s="194">
        <v>1101191.6666666667</v>
      </c>
      <c r="H4" s="195">
        <v>2265825</v>
      </c>
      <c r="I4" s="195">
        <v>1020362.5</v>
      </c>
      <c r="J4" s="195">
        <v>1014245</v>
      </c>
      <c r="K4" s="191">
        <v>1079176</v>
      </c>
      <c r="L4" s="24">
        <v>1048107</v>
      </c>
      <c r="M4" s="24">
        <v>1123265</v>
      </c>
      <c r="N4" s="25"/>
    </row>
    <row r="5" spans="1:14" ht="15" thickBot="1" x14ac:dyDescent="0.35">
      <c r="A5" s="26" t="s">
        <v>94</v>
      </c>
      <c r="B5" s="235">
        <f t="shared" ref="B5:B16" si="0">+(C5*C$19+D5*D$19+E5*E$19+F5*F$19+G5*G$19+H5*H$19+I5*I$19+J5*J$19+K5*K$19+L5*L$19+M5*M$19)/B$19</f>
        <v>6859.2723883212084</v>
      </c>
      <c r="C5" s="24">
        <v>0</v>
      </c>
      <c r="D5" s="24">
        <v>72455</v>
      </c>
      <c r="E5" s="24">
        <v>0</v>
      </c>
      <c r="F5" s="192">
        <v>0</v>
      </c>
      <c r="G5" s="196">
        <v>0</v>
      </c>
      <c r="H5" s="113">
        <v>0</v>
      </c>
      <c r="I5" s="197">
        <v>0</v>
      </c>
      <c r="J5" s="113">
        <v>0</v>
      </c>
      <c r="K5" s="24">
        <v>0</v>
      </c>
      <c r="L5" s="24">
        <v>0</v>
      </c>
      <c r="M5" s="24">
        <v>0</v>
      </c>
      <c r="N5" s="25"/>
    </row>
    <row r="6" spans="1:14" ht="15" thickBot="1" x14ac:dyDescent="0.35">
      <c r="A6" s="13" t="s">
        <v>76</v>
      </c>
      <c r="B6" s="235">
        <f t="shared" si="0"/>
        <v>122984.7097285882</v>
      </c>
      <c r="C6" s="24">
        <v>22177</v>
      </c>
      <c r="D6" s="24">
        <v>51512</v>
      </c>
      <c r="E6" s="24">
        <v>92075</v>
      </c>
      <c r="F6" s="193">
        <v>73206</v>
      </c>
      <c r="G6" s="113">
        <v>188437.33333333334</v>
      </c>
      <c r="H6" s="113">
        <v>72083</v>
      </c>
      <c r="I6" s="113">
        <v>184393</v>
      </c>
      <c r="J6" s="113">
        <v>56527</v>
      </c>
      <c r="K6" s="113">
        <v>77468</v>
      </c>
      <c r="L6" s="24">
        <v>142100</v>
      </c>
      <c r="M6" s="24">
        <v>42579</v>
      </c>
    </row>
    <row r="7" spans="1:14" ht="15" thickBot="1" x14ac:dyDescent="0.35">
      <c r="A7" s="13" t="s">
        <v>77</v>
      </c>
      <c r="B7" s="235">
        <f t="shared" si="0"/>
        <v>763449.79956454493</v>
      </c>
      <c r="C7" s="24">
        <v>67387</v>
      </c>
      <c r="D7" s="24">
        <v>120933</v>
      </c>
      <c r="E7" s="24">
        <v>1101806</v>
      </c>
      <c r="F7" s="24">
        <v>1239217</v>
      </c>
      <c r="G7" s="24">
        <v>939797.66666666663</v>
      </c>
      <c r="H7" s="24">
        <v>2428060</v>
      </c>
      <c r="I7" s="24">
        <v>648738.5</v>
      </c>
      <c r="J7" s="24">
        <v>162547</v>
      </c>
      <c r="K7" s="24">
        <v>301861</v>
      </c>
      <c r="L7" s="24">
        <v>603094</v>
      </c>
      <c r="M7" s="24">
        <v>685723</v>
      </c>
    </row>
    <row r="8" spans="1:14" ht="15" thickBot="1" x14ac:dyDescent="0.35">
      <c r="A8" s="13" t="s">
        <v>78</v>
      </c>
      <c r="B8" s="235">
        <f t="shared" si="0"/>
        <v>1240667.6332062478</v>
      </c>
      <c r="C8" s="24">
        <v>429763</v>
      </c>
      <c r="D8" s="24">
        <v>147380</v>
      </c>
      <c r="E8" s="24">
        <v>526830</v>
      </c>
      <c r="F8" s="24">
        <v>567090</v>
      </c>
      <c r="G8" s="24">
        <v>1650507.6666666667</v>
      </c>
      <c r="H8" s="24">
        <v>1011795</v>
      </c>
      <c r="I8" s="24">
        <v>1841830</v>
      </c>
      <c r="J8" s="24">
        <v>3216942</v>
      </c>
      <c r="K8" s="24">
        <v>4180645</v>
      </c>
      <c r="L8" s="24">
        <v>786818</v>
      </c>
      <c r="M8" s="24">
        <v>1238829</v>
      </c>
    </row>
    <row r="9" spans="1:14" ht="15" thickBot="1" x14ac:dyDescent="0.35">
      <c r="A9" s="13" t="s">
        <v>79</v>
      </c>
      <c r="B9" s="235">
        <f t="shared" si="0"/>
        <v>403552.05040905671</v>
      </c>
      <c r="C9" s="24">
        <v>0</v>
      </c>
      <c r="D9" s="24">
        <v>75265</v>
      </c>
      <c r="E9" s="24">
        <v>483267</v>
      </c>
      <c r="F9" s="24">
        <v>470685</v>
      </c>
      <c r="G9" s="24">
        <v>542187.66666666663</v>
      </c>
      <c r="H9" s="24">
        <v>1037754</v>
      </c>
      <c r="I9" s="24">
        <v>321541</v>
      </c>
      <c r="J9" s="24">
        <v>115946</v>
      </c>
      <c r="K9" s="24">
        <v>119212</v>
      </c>
      <c r="L9" s="24">
        <v>547307</v>
      </c>
      <c r="M9" s="24">
        <v>144091</v>
      </c>
    </row>
    <row r="10" spans="1:14" ht="15" thickBot="1" x14ac:dyDescent="0.35">
      <c r="A10" s="13" t="s">
        <v>80</v>
      </c>
      <c r="B10" s="235">
        <f t="shared" si="0"/>
        <v>3187161.6261838344</v>
      </c>
      <c r="C10" s="24">
        <v>572951</v>
      </c>
      <c r="D10" s="24">
        <v>852055</v>
      </c>
      <c r="E10" s="24">
        <v>3853365</v>
      </c>
      <c r="F10" s="24">
        <v>4272701</v>
      </c>
      <c r="G10" s="192">
        <v>3787216.6666666665</v>
      </c>
      <c r="H10" s="24">
        <v>9875189</v>
      </c>
      <c r="I10" s="24">
        <v>3894237.5</v>
      </c>
      <c r="J10" s="24">
        <v>1144186</v>
      </c>
      <c r="K10" s="24">
        <v>1646916</v>
      </c>
      <c r="L10" s="24">
        <v>3369516</v>
      </c>
      <c r="M10" s="24">
        <v>1035579</v>
      </c>
    </row>
    <row r="11" spans="1:14" ht="16.8" customHeight="1" thickBot="1" x14ac:dyDescent="0.35">
      <c r="A11" s="13" t="s">
        <v>81</v>
      </c>
      <c r="B11" s="235">
        <f t="shared" si="0"/>
        <v>166063.0606226259</v>
      </c>
      <c r="C11" s="24">
        <v>11159</v>
      </c>
      <c r="D11" s="24">
        <v>113325</v>
      </c>
      <c r="E11" s="24">
        <v>156148</v>
      </c>
      <c r="F11" s="24">
        <v>251479</v>
      </c>
      <c r="G11" s="193">
        <v>377208</v>
      </c>
      <c r="H11" s="113">
        <v>673163</v>
      </c>
      <c r="I11" s="113">
        <v>0</v>
      </c>
      <c r="J11" s="113">
        <v>0</v>
      </c>
      <c r="K11" s="24">
        <v>0</v>
      </c>
      <c r="L11" s="24">
        <v>6675</v>
      </c>
      <c r="M11" s="24">
        <v>50063</v>
      </c>
    </row>
    <row r="12" spans="1:14" ht="15" thickBot="1" x14ac:dyDescent="0.35">
      <c r="A12" s="30" t="s">
        <v>82</v>
      </c>
      <c r="B12" s="235">
        <f t="shared" si="0"/>
        <v>1223039.4312756683</v>
      </c>
      <c r="C12" s="24">
        <v>223425</v>
      </c>
      <c r="D12" s="24">
        <v>79847</v>
      </c>
      <c r="E12" s="24">
        <v>805036</v>
      </c>
      <c r="F12" s="24">
        <v>1339415</v>
      </c>
      <c r="G12" s="24">
        <v>1883039</v>
      </c>
      <c r="H12" s="24">
        <v>313513</v>
      </c>
      <c r="I12" s="24">
        <v>1812472</v>
      </c>
      <c r="J12" s="24">
        <v>764033</v>
      </c>
      <c r="K12" s="24">
        <v>3075548</v>
      </c>
      <c r="L12" s="24">
        <v>1355337</v>
      </c>
      <c r="M12" s="24">
        <v>240839</v>
      </c>
    </row>
    <row r="13" spans="1:14" ht="15" thickBot="1" x14ac:dyDescent="0.35">
      <c r="A13" s="115" t="s">
        <v>83</v>
      </c>
      <c r="B13" s="236">
        <f>SUM(B4:B12)</f>
        <v>8169089.2183232177</v>
      </c>
      <c r="C13" s="116">
        <f>SUM(C4:C12)</f>
        <v>1649337</v>
      </c>
      <c r="D13" s="116">
        <f t="shared" ref="D13:K13" si="1">SUM(D4:D12)</f>
        <v>2123404</v>
      </c>
      <c r="E13" s="116">
        <f t="shared" si="1"/>
        <v>8082622</v>
      </c>
      <c r="F13" s="116">
        <f t="shared" si="1"/>
        <v>9448871</v>
      </c>
      <c r="G13" s="116">
        <f t="shared" si="1"/>
        <v>10469585.666666666</v>
      </c>
      <c r="H13" s="116">
        <f t="shared" si="1"/>
        <v>17677382</v>
      </c>
      <c r="I13" s="116">
        <f t="shared" si="1"/>
        <v>9723574.5</v>
      </c>
      <c r="J13" s="116">
        <f t="shared" si="1"/>
        <v>6474426</v>
      </c>
      <c r="K13" s="116">
        <f t="shared" si="1"/>
        <v>10480826</v>
      </c>
      <c r="L13" s="116">
        <f t="shared" ref="L13" si="2">SUM(L4:L12)</f>
        <v>7858954</v>
      </c>
      <c r="M13" s="116">
        <f t="shared" ref="M13" si="3">SUM(M4:M12)</f>
        <v>4560968</v>
      </c>
    </row>
    <row r="14" spans="1:14" ht="15" thickBot="1" x14ac:dyDescent="0.35">
      <c r="A14" s="33" t="s">
        <v>84</v>
      </c>
      <c r="B14" s="235">
        <f t="shared" si="0"/>
        <v>1417669.6552546618</v>
      </c>
      <c r="C14" s="24">
        <v>594639</v>
      </c>
      <c r="D14" s="24">
        <v>664833</v>
      </c>
      <c r="E14" s="24">
        <v>2333626</v>
      </c>
      <c r="F14" s="24">
        <v>1471573</v>
      </c>
      <c r="G14" s="24">
        <v>1100641.6666666667</v>
      </c>
      <c r="H14" s="24">
        <v>2375789</v>
      </c>
      <c r="I14" s="24">
        <v>1774637</v>
      </c>
      <c r="J14" s="24">
        <v>650275</v>
      </c>
      <c r="K14" s="24">
        <v>1086273</v>
      </c>
      <c r="L14" s="24">
        <v>1213866</v>
      </c>
      <c r="M14" s="24">
        <v>2375789</v>
      </c>
    </row>
    <row r="15" spans="1:14" ht="15" thickBot="1" x14ac:dyDescent="0.35">
      <c r="A15" s="13" t="s">
        <v>85</v>
      </c>
      <c r="B15" s="235">
        <f t="shared" si="0"/>
        <v>764954.40441015002</v>
      </c>
      <c r="C15" s="24">
        <v>6361</v>
      </c>
      <c r="D15" s="24">
        <v>218640</v>
      </c>
      <c r="E15" s="24">
        <v>1300280</v>
      </c>
      <c r="F15" s="24">
        <v>1190464</v>
      </c>
      <c r="G15" s="24">
        <v>372083.66666666669</v>
      </c>
      <c r="H15" s="24">
        <v>697237</v>
      </c>
      <c r="I15" s="24">
        <v>210652</v>
      </c>
      <c r="J15" s="24">
        <v>795512</v>
      </c>
      <c r="K15" s="24">
        <v>1176614</v>
      </c>
      <c r="L15" s="24">
        <v>1679804</v>
      </c>
      <c r="M15" s="24">
        <v>697237</v>
      </c>
    </row>
    <row r="16" spans="1:14" ht="15" thickBot="1" x14ac:dyDescent="0.35">
      <c r="A16" s="30" t="s">
        <v>86</v>
      </c>
      <c r="B16" s="235">
        <f t="shared" si="0"/>
        <v>138466.73436076418</v>
      </c>
      <c r="C16" s="24">
        <v>118558</v>
      </c>
      <c r="D16" s="24">
        <v>379209</v>
      </c>
      <c r="E16" s="24">
        <v>250681</v>
      </c>
      <c r="F16" s="24">
        <v>403727</v>
      </c>
      <c r="G16" s="24">
        <v>37666</v>
      </c>
      <c r="H16" s="24">
        <v>80372</v>
      </c>
      <c r="I16" s="24">
        <v>16244</v>
      </c>
      <c r="J16" s="24">
        <v>66249</v>
      </c>
      <c r="K16" s="24">
        <v>147172</v>
      </c>
      <c r="L16" s="24">
        <v>129967</v>
      </c>
      <c r="M16" s="24">
        <v>80372</v>
      </c>
    </row>
    <row r="17" spans="1:13" ht="15" thickBot="1" x14ac:dyDescent="0.35">
      <c r="A17" s="31" t="s">
        <v>87</v>
      </c>
      <c r="B17" s="236">
        <f>SUM(B14:B16)</f>
        <v>2321090.7940255762</v>
      </c>
      <c r="C17" s="111">
        <f>SUM(C14:C16)</f>
        <v>719558</v>
      </c>
      <c r="D17" s="111">
        <f t="shared" ref="D17:M17" si="4">SUM(D14:D16)</f>
        <v>1262682</v>
      </c>
      <c r="E17" s="111">
        <f t="shared" si="4"/>
        <v>3884587</v>
      </c>
      <c r="F17" s="111">
        <f t="shared" si="4"/>
        <v>3065764</v>
      </c>
      <c r="G17" s="111">
        <f t="shared" si="4"/>
        <v>1510391.3333333335</v>
      </c>
      <c r="H17" s="111">
        <f t="shared" si="4"/>
        <v>3153398</v>
      </c>
      <c r="I17" s="111">
        <f t="shared" si="4"/>
        <v>2001533</v>
      </c>
      <c r="J17" s="111">
        <f t="shared" si="4"/>
        <v>1512036</v>
      </c>
      <c r="K17" s="111">
        <f t="shared" si="4"/>
        <v>2410059</v>
      </c>
      <c r="L17" s="111">
        <f t="shared" si="4"/>
        <v>3023637</v>
      </c>
      <c r="M17" s="111">
        <f t="shared" si="4"/>
        <v>3153398</v>
      </c>
    </row>
    <row r="18" spans="1:13" ht="15" thickBot="1" x14ac:dyDescent="0.35">
      <c r="A18" s="35" t="s">
        <v>88</v>
      </c>
      <c r="B18" s="236">
        <f>+B13+B17</f>
        <v>10490180.012348793</v>
      </c>
      <c r="C18" s="117">
        <f>+C13+C17</f>
        <v>2368895</v>
      </c>
      <c r="D18" s="117">
        <f t="shared" ref="D18:M18" si="5">+D13+D17</f>
        <v>3386086</v>
      </c>
      <c r="E18" s="117">
        <f t="shared" si="5"/>
        <v>11967209</v>
      </c>
      <c r="F18" s="117">
        <f t="shared" si="5"/>
        <v>12514635</v>
      </c>
      <c r="G18" s="117">
        <f t="shared" si="5"/>
        <v>11979977</v>
      </c>
      <c r="H18" s="117">
        <f t="shared" si="5"/>
        <v>20830780</v>
      </c>
      <c r="I18" s="117">
        <f t="shared" si="5"/>
        <v>11725107.5</v>
      </c>
      <c r="J18" s="117">
        <f t="shared" si="5"/>
        <v>7986462</v>
      </c>
      <c r="K18" s="117">
        <f t="shared" si="5"/>
        <v>12890885</v>
      </c>
      <c r="L18" s="117">
        <f t="shared" si="5"/>
        <v>10882591</v>
      </c>
      <c r="M18" s="117">
        <f t="shared" si="5"/>
        <v>7714366</v>
      </c>
    </row>
    <row r="19" spans="1:13" ht="15" thickBot="1" x14ac:dyDescent="0.35">
      <c r="A19" s="33" t="s">
        <v>89</v>
      </c>
      <c r="B19" s="235">
        <f>SUM(C19:M19)</f>
        <v>142686</v>
      </c>
      <c r="C19" s="24">
        <v>2628</v>
      </c>
      <c r="D19" s="24">
        <v>13508</v>
      </c>
      <c r="E19" s="24">
        <v>14185</v>
      </c>
      <c r="F19" s="24">
        <v>9811</v>
      </c>
      <c r="G19" s="24">
        <v>37666</v>
      </c>
      <c r="H19" s="24">
        <v>3647</v>
      </c>
      <c r="I19" s="24">
        <v>16244</v>
      </c>
      <c r="J19" s="24">
        <v>6723</v>
      </c>
      <c r="K19" s="24">
        <v>2248</v>
      </c>
      <c r="L19" s="24">
        <v>23370</v>
      </c>
      <c r="M19" s="24">
        <v>12656</v>
      </c>
    </row>
    <row r="20" spans="1:13" ht="15" thickBot="1" x14ac:dyDescent="0.35">
      <c r="A20" s="13" t="s">
        <v>90</v>
      </c>
      <c r="B20" s="235">
        <f t="shared" ref="B20:B21" si="6">SUM(C20:M20)</f>
        <v>179682</v>
      </c>
      <c r="C20" s="24">
        <v>3654</v>
      </c>
      <c r="D20" s="24">
        <v>14364</v>
      </c>
      <c r="E20" s="186">
        <v>17380</v>
      </c>
      <c r="F20" s="186">
        <v>21001</v>
      </c>
      <c r="G20" s="186">
        <v>52412</v>
      </c>
      <c r="H20" s="186">
        <v>20957</v>
      </c>
      <c r="I20" s="186">
        <v>10684</v>
      </c>
      <c r="J20" s="186">
        <v>7826</v>
      </c>
      <c r="K20" s="24">
        <v>2132</v>
      </c>
      <c r="L20" s="24">
        <v>15419</v>
      </c>
      <c r="M20" s="24">
        <v>13853</v>
      </c>
    </row>
    <row r="21" spans="1:13" ht="15" thickBot="1" x14ac:dyDescent="0.35">
      <c r="A21" s="36" t="s">
        <v>91</v>
      </c>
      <c r="B21" s="235">
        <f t="shared" si="6"/>
        <v>120</v>
      </c>
      <c r="C21" s="113">
        <v>3</v>
      </c>
      <c r="D21" s="113">
        <v>8</v>
      </c>
      <c r="E21" s="187">
        <v>10</v>
      </c>
      <c r="F21" s="188">
        <v>11</v>
      </c>
      <c r="G21" s="188">
        <v>34</v>
      </c>
      <c r="H21" s="188">
        <v>8</v>
      </c>
      <c r="I21" s="188">
        <v>8</v>
      </c>
      <c r="J21" s="188">
        <v>10</v>
      </c>
      <c r="K21" s="113">
        <v>4</v>
      </c>
      <c r="L21" s="113">
        <v>14</v>
      </c>
      <c r="M21" s="113">
        <v>10</v>
      </c>
    </row>
    <row r="22" spans="1:13" x14ac:dyDescent="0.3">
      <c r="A22" s="21"/>
      <c r="B22" s="21"/>
      <c r="C22" s="38"/>
      <c r="D22" s="38"/>
      <c r="E22" s="38"/>
      <c r="F22" s="39"/>
      <c r="G22" s="38"/>
      <c r="H22" s="38"/>
      <c r="I22" s="38"/>
      <c r="J22" s="38"/>
      <c r="K22" s="38"/>
      <c r="L22" s="38"/>
      <c r="M22" s="38"/>
    </row>
    <row r="23" spans="1:13" ht="15" thickBot="1" x14ac:dyDescent="0.35">
      <c r="A23" s="21"/>
      <c r="B23" s="21"/>
      <c r="C23" s="38"/>
      <c r="D23" s="21"/>
      <c r="E23" s="21"/>
      <c r="F23" s="40"/>
      <c r="G23" s="21"/>
      <c r="H23" s="21"/>
      <c r="I23" s="41"/>
      <c r="J23" s="41"/>
      <c r="K23" s="41"/>
      <c r="L23" s="21"/>
      <c r="M23" s="21"/>
    </row>
    <row r="24" spans="1:13" ht="15" thickBot="1" x14ac:dyDescent="0.35">
      <c r="A24" s="252" t="s">
        <v>93</v>
      </c>
      <c r="B24" s="253"/>
      <c r="C24" s="253"/>
      <c r="D24" s="253"/>
      <c r="E24" s="253"/>
      <c r="F24" s="253"/>
      <c r="G24" s="253"/>
      <c r="H24" s="253"/>
      <c r="I24" s="253"/>
      <c r="J24" s="253"/>
      <c r="K24" s="253"/>
      <c r="L24" s="253"/>
      <c r="M24" s="253"/>
    </row>
    <row r="25" spans="1:13" x14ac:dyDescent="0.3">
      <c r="A25" s="23" t="s">
        <v>63</v>
      </c>
      <c r="B25" s="229"/>
      <c r="C25" s="42">
        <f>+C4/C$18</f>
        <v>0.13612887021163875</v>
      </c>
      <c r="D25" s="42">
        <f t="shared" ref="D25" si="7">+D4/D$18</f>
        <v>0.18033564416261136</v>
      </c>
      <c r="E25" s="42">
        <f t="shared" ref="E25:F39" si="8">+E4/E$18</f>
        <v>8.8917557970283626E-2</v>
      </c>
      <c r="F25" s="43">
        <f t="shared" si="8"/>
        <v>9.8690692936709706E-2</v>
      </c>
      <c r="G25" s="42">
        <f t="shared" ref="G25" si="9">+G4/G$18</f>
        <v>9.1919347313159844E-2</v>
      </c>
      <c r="H25" s="42">
        <f t="shared" ref="H25:M25" si="10">+H4/H$18</f>
        <v>0.10877293121044915</v>
      </c>
      <c r="I25" s="42">
        <f t="shared" si="10"/>
        <v>8.7023722383781976E-2</v>
      </c>
      <c r="J25" s="42">
        <f t="shared" si="10"/>
        <v>0.12699553319104254</v>
      </c>
      <c r="K25" s="42">
        <f t="shared" si="10"/>
        <v>8.3716207227044537E-2</v>
      </c>
      <c r="L25" s="42">
        <f t="shared" si="10"/>
        <v>9.6310428279441904E-2</v>
      </c>
      <c r="M25" s="42">
        <f t="shared" si="10"/>
        <v>0.14560691053548666</v>
      </c>
    </row>
    <row r="26" spans="1:13" x14ac:dyDescent="0.3">
      <c r="A26" s="44" t="s">
        <v>64</v>
      </c>
      <c r="B26" s="230"/>
      <c r="C26" s="42">
        <f t="shared" ref="C26:M39" si="11">+C5/C$18</f>
        <v>0</v>
      </c>
      <c r="D26" s="42">
        <f t="shared" ref="D26" si="12">+D5/D$18</f>
        <v>2.1397861719991754E-2</v>
      </c>
      <c r="E26" s="42">
        <f t="shared" ref="E26" si="13">+E5/E$18</f>
        <v>0</v>
      </c>
      <c r="F26" s="43">
        <f t="shared" si="8"/>
        <v>0</v>
      </c>
      <c r="G26" s="42">
        <f t="shared" ref="G26" si="14">+G5/G$18</f>
        <v>0</v>
      </c>
      <c r="H26" s="42">
        <f t="shared" si="11"/>
        <v>0</v>
      </c>
      <c r="I26" s="42">
        <f t="shared" si="11"/>
        <v>0</v>
      </c>
      <c r="J26" s="42">
        <f t="shared" si="11"/>
        <v>0</v>
      </c>
      <c r="K26" s="42">
        <f t="shared" si="11"/>
        <v>0</v>
      </c>
      <c r="L26" s="42">
        <f t="shared" si="11"/>
        <v>0</v>
      </c>
      <c r="M26" s="42">
        <f t="shared" si="11"/>
        <v>0</v>
      </c>
    </row>
    <row r="27" spans="1:13" x14ac:dyDescent="0.3">
      <c r="A27" s="44" t="s">
        <v>65</v>
      </c>
      <c r="B27" s="230"/>
      <c r="C27" s="42">
        <f t="shared" si="11"/>
        <v>9.3617488322614555E-3</v>
      </c>
      <c r="D27" s="42">
        <f t="shared" ref="D27" si="15">+D6/D$18</f>
        <v>1.5212844564491275E-2</v>
      </c>
      <c r="E27" s="42">
        <f t="shared" ref="E27" si="16">+E6/E$18</f>
        <v>7.6939410016153304E-3</v>
      </c>
      <c r="F27" s="43">
        <f t="shared" si="8"/>
        <v>5.8496312517304742E-3</v>
      </c>
      <c r="G27" s="42">
        <f t="shared" ref="G27" si="17">+G6/G$18</f>
        <v>1.5729356853801418E-2</v>
      </c>
      <c r="H27" s="42">
        <f t="shared" si="11"/>
        <v>3.4604081076176694E-3</v>
      </c>
      <c r="I27" s="42">
        <f t="shared" si="11"/>
        <v>1.5726337690294096E-2</v>
      </c>
      <c r="J27" s="42">
        <f t="shared" si="11"/>
        <v>7.0778524958861637E-3</v>
      </c>
      <c r="K27" s="42">
        <f t="shared" si="11"/>
        <v>6.0095175777303113E-3</v>
      </c>
      <c r="L27" s="42">
        <f t="shared" si="11"/>
        <v>1.30575521950609E-2</v>
      </c>
      <c r="M27" s="42">
        <f t="shared" si="11"/>
        <v>5.5194425569126482E-3</v>
      </c>
    </row>
    <row r="28" spans="1:13" x14ac:dyDescent="0.3">
      <c r="A28" s="44" t="s">
        <v>66</v>
      </c>
      <c r="B28" s="230"/>
      <c r="C28" s="42">
        <f t="shared" si="11"/>
        <v>2.8446596408874179E-2</v>
      </c>
      <c r="D28" s="42">
        <f t="shared" ref="D28" si="18">+D7/D$18</f>
        <v>3.5714686514164144E-2</v>
      </c>
      <c r="E28" s="42">
        <f t="shared" ref="E28" si="19">+E7/E$18</f>
        <v>9.2068752204461368E-2</v>
      </c>
      <c r="F28" s="43">
        <f t="shared" si="8"/>
        <v>9.902142571477314E-2</v>
      </c>
      <c r="G28" s="42">
        <f t="shared" ref="G28" si="20">+G7/G$18</f>
        <v>7.8447368193333478E-2</v>
      </c>
      <c r="H28" s="42">
        <f t="shared" si="11"/>
        <v>0.11656116573647267</v>
      </c>
      <c r="I28" s="42">
        <f t="shared" si="11"/>
        <v>5.532900231405128E-2</v>
      </c>
      <c r="J28" s="42">
        <f t="shared" si="11"/>
        <v>2.035281705466075E-2</v>
      </c>
      <c r="K28" s="42">
        <f t="shared" si="11"/>
        <v>2.341662345137669E-2</v>
      </c>
      <c r="L28" s="42">
        <f t="shared" si="11"/>
        <v>5.5418236337284016E-2</v>
      </c>
      <c r="M28" s="42">
        <f t="shared" si="11"/>
        <v>8.8889093413509285E-2</v>
      </c>
    </row>
    <row r="29" spans="1:13" x14ac:dyDescent="0.3">
      <c r="A29" s="44" t="s">
        <v>67</v>
      </c>
      <c r="B29" s="230"/>
      <c r="C29" s="42">
        <f t="shared" si="11"/>
        <v>0.18141918489422285</v>
      </c>
      <c r="D29" s="42">
        <f t="shared" ref="D29" si="21">+D8/D$18</f>
        <v>4.3525179218720372E-2</v>
      </c>
      <c r="E29" s="42">
        <f t="shared" ref="E29" si="22">+E8/E$18</f>
        <v>4.4022795958522994E-2</v>
      </c>
      <c r="F29" s="43">
        <f t="shared" si="8"/>
        <v>4.5314146197631813E-2</v>
      </c>
      <c r="G29" s="42">
        <f t="shared" ref="G29" si="23">+G8/G$18</f>
        <v>0.13777218993547874</v>
      </c>
      <c r="H29" s="42">
        <f t="shared" si="11"/>
        <v>4.8572112998169055E-2</v>
      </c>
      <c r="I29" s="42">
        <f t="shared" si="11"/>
        <v>0.15708427406742326</v>
      </c>
      <c r="J29" s="42">
        <f t="shared" si="11"/>
        <v>0.402799387263096</v>
      </c>
      <c r="K29" s="42">
        <f t="shared" si="11"/>
        <v>0.32431016179261546</v>
      </c>
      <c r="L29" s="42">
        <f t="shared" si="11"/>
        <v>7.2300612969834116E-2</v>
      </c>
      <c r="M29" s="42">
        <f t="shared" si="11"/>
        <v>0.16058727314726837</v>
      </c>
    </row>
    <row r="30" spans="1:13" x14ac:dyDescent="0.3">
      <c r="A30" s="44" t="s">
        <v>68</v>
      </c>
      <c r="B30" s="230"/>
      <c r="C30" s="42">
        <f t="shared" si="11"/>
        <v>0</v>
      </c>
      <c r="D30" s="42">
        <f t="shared" ref="D30" si="24">+D9/D$18</f>
        <v>2.2227728415639768E-2</v>
      </c>
      <c r="E30" s="42">
        <f t="shared" ref="E30" si="25">+E9/E$18</f>
        <v>4.0382598816482609E-2</v>
      </c>
      <c r="F30" s="43">
        <f t="shared" si="8"/>
        <v>3.7610765315968062E-2</v>
      </c>
      <c r="G30" s="42">
        <f t="shared" ref="G30" si="26">+G9/G$18</f>
        <v>4.5257822003052811E-2</v>
      </c>
      <c r="H30" s="42">
        <f t="shared" si="11"/>
        <v>4.9818297730569859E-2</v>
      </c>
      <c r="I30" s="42">
        <f t="shared" si="11"/>
        <v>2.7423288016762321E-2</v>
      </c>
      <c r="J30" s="42">
        <f t="shared" si="11"/>
        <v>1.4517817777133355E-2</v>
      </c>
      <c r="K30" s="42">
        <f t="shared" si="11"/>
        <v>9.2477746873081256E-3</v>
      </c>
      <c r="L30" s="42">
        <f t="shared" si="11"/>
        <v>5.0291975504730448E-2</v>
      </c>
      <c r="M30" s="42">
        <f t="shared" si="11"/>
        <v>1.8678268570612284E-2</v>
      </c>
    </row>
    <row r="31" spans="1:13" x14ac:dyDescent="0.3">
      <c r="A31" s="44" t="s">
        <v>69</v>
      </c>
      <c r="B31" s="230"/>
      <c r="C31" s="42">
        <f t="shared" si="11"/>
        <v>0.24186424472169513</v>
      </c>
      <c r="D31" s="42">
        <f t="shared" ref="D31" si="27">+D10/D$18</f>
        <v>0.25163418767272894</v>
      </c>
      <c r="E31" s="42">
        <f t="shared" ref="E31" si="28">+E10/E$18</f>
        <v>0.32199362441150647</v>
      </c>
      <c r="F31" s="43">
        <f t="shared" si="8"/>
        <v>0.34141634973772705</v>
      </c>
      <c r="G31" s="42">
        <f t="shared" ref="G31" si="29">+G10/G$18</f>
        <v>0.31612887626300673</v>
      </c>
      <c r="H31" s="42">
        <f t="shared" si="11"/>
        <v>0.47406717367280532</v>
      </c>
      <c r="I31" s="42">
        <f t="shared" si="11"/>
        <v>0.33212808496638518</v>
      </c>
      <c r="J31" s="42">
        <f t="shared" si="11"/>
        <v>0.14326569136621448</v>
      </c>
      <c r="K31" s="42">
        <f t="shared" si="11"/>
        <v>0.12775817951987004</v>
      </c>
      <c r="L31" s="42">
        <f t="shared" si="11"/>
        <v>0.30962442675645901</v>
      </c>
      <c r="M31" s="42">
        <f t="shared" si="11"/>
        <v>0.13424032512846812</v>
      </c>
    </row>
    <row r="32" spans="1:13" x14ac:dyDescent="0.3">
      <c r="A32" s="44" t="s">
        <v>70</v>
      </c>
      <c r="B32" s="230"/>
      <c r="C32" s="42">
        <f t="shared" si="11"/>
        <v>4.7106351273484047E-3</v>
      </c>
      <c r="D32" s="42">
        <f t="shared" ref="D32" si="30">+D11/D$18</f>
        <v>3.3467844585164108E-2</v>
      </c>
      <c r="E32" s="42">
        <f t="shared" ref="E32" si="31">+E11/E$18</f>
        <v>1.304798804800685E-2</v>
      </c>
      <c r="F32" s="43">
        <f t="shared" si="8"/>
        <v>2.0094793016336474E-2</v>
      </c>
      <c r="G32" s="42">
        <f t="shared" ref="G32" si="32">+G11/G$18</f>
        <v>3.1486537912384975E-2</v>
      </c>
      <c r="H32" s="42">
        <f t="shared" si="11"/>
        <v>3.2315784622563341E-2</v>
      </c>
      <c r="I32" s="42">
        <f t="shared" si="11"/>
        <v>0</v>
      </c>
      <c r="J32" s="42">
        <f t="shared" si="11"/>
        <v>0</v>
      </c>
      <c r="K32" s="42">
        <f t="shared" si="11"/>
        <v>0</v>
      </c>
      <c r="L32" s="42">
        <f t="shared" si="11"/>
        <v>6.1336496060542933E-4</v>
      </c>
      <c r="M32" s="42">
        <f t="shared" si="11"/>
        <v>6.4895806084388531E-3</v>
      </c>
    </row>
    <row r="33" spans="1:14" x14ac:dyDescent="0.3">
      <c r="A33" s="44" t="s">
        <v>71</v>
      </c>
      <c r="B33" s="230"/>
      <c r="C33" s="42">
        <f t="shared" si="11"/>
        <v>9.4316126295171374E-2</v>
      </c>
      <c r="D33" s="42">
        <f t="shared" ref="D33" si="33">+D12/D$18</f>
        <v>2.3580913184130588E-2</v>
      </c>
      <c r="E33" s="42">
        <f t="shared" ref="E33" si="34">+E12/E$18</f>
        <v>6.7270154636724408E-2</v>
      </c>
      <c r="F33" s="43">
        <f t="shared" si="8"/>
        <v>0.10702789174434572</v>
      </c>
      <c r="G33" s="42">
        <f t="shared" ref="G33" si="35">+G12/G$18</f>
        <v>0.15718218824627125</v>
      </c>
      <c r="H33" s="42">
        <f t="shared" si="11"/>
        <v>1.505046858542983E-2</v>
      </c>
      <c r="I33" s="42">
        <f t="shared" si="11"/>
        <v>0.15458041642688564</v>
      </c>
      <c r="J33" s="42">
        <f t="shared" si="11"/>
        <v>9.5666015815263378E-2</v>
      </c>
      <c r="K33" s="42">
        <f t="shared" si="11"/>
        <v>0.2385831539106896</v>
      </c>
      <c r="L33" s="42">
        <f t="shared" si="11"/>
        <v>0.12454175664600461</v>
      </c>
      <c r="M33" s="42">
        <f t="shared" si="11"/>
        <v>3.1219545455841737E-2</v>
      </c>
    </row>
    <row r="34" spans="1:14" x14ac:dyDescent="0.3">
      <c r="A34" s="45" t="s">
        <v>83</v>
      </c>
      <c r="B34" s="231"/>
      <c r="C34" s="46">
        <f t="shared" si="11"/>
        <v>0.6962474064912122</v>
      </c>
      <c r="D34" s="46">
        <f t="shared" ref="D34" si="36">+D13/D$18</f>
        <v>0.62709689003764224</v>
      </c>
      <c r="E34" s="46">
        <f t="shared" ref="E34" si="37">+E13/E$18</f>
        <v>0.6753974130476037</v>
      </c>
      <c r="F34" s="47">
        <f t="shared" si="8"/>
        <v>0.75502569591522251</v>
      </c>
      <c r="G34" s="46">
        <f t="shared" ref="G34" si="38">+G13/G$18</f>
        <v>0.87392368672048915</v>
      </c>
      <c r="H34" s="46">
        <f t="shared" si="11"/>
        <v>0.84861834266407687</v>
      </c>
      <c r="I34" s="46">
        <f t="shared" si="11"/>
        <v>0.82929512586558374</v>
      </c>
      <c r="J34" s="46">
        <f t="shared" si="11"/>
        <v>0.81067511496329658</v>
      </c>
      <c r="K34" s="46">
        <f t="shared" si="11"/>
        <v>0.81304161816663478</v>
      </c>
      <c r="L34" s="46">
        <f t="shared" si="11"/>
        <v>0.72215835364942038</v>
      </c>
      <c r="M34" s="46">
        <f t="shared" si="11"/>
        <v>0.59123043941653797</v>
      </c>
    </row>
    <row r="35" spans="1:14" x14ac:dyDescent="0.3">
      <c r="A35" s="44" t="s">
        <v>72</v>
      </c>
      <c r="B35" s="230"/>
      <c r="C35" s="42">
        <f t="shared" si="11"/>
        <v>0.2510195681952978</v>
      </c>
      <c r="D35" s="42">
        <f t="shared" ref="D35" si="39">+D14/D$18</f>
        <v>0.19634262094937932</v>
      </c>
      <c r="E35" s="42">
        <f t="shared" ref="E35" si="40">+E14/E$18</f>
        <v>0.19500169170606113</v>
      </c>
      <c r="F35" s="43">
        <f t="shared" si="8"/>
        <v>0.11758816777317117</v>
      </c>
      <c r="G35" s="42">
        <f t="shared" ref="G35" si="41">+G14/G$18</f>
        <v>9.1873437375269318E-2</v>
      </c>
      <c r="H35" s="42">
        <f t="shared" si="11"/>
        <v>0.11405185019475987</v>
      </c>
      <c r="I35" s="42">
        <f t="shared" si="11"/>
        <v>0.15135358034030819</v>
      </c>
      <c r="J35" s="42">
        <f t="shared" si="11"/>
        <v>8.1422161653057393E-2</v>
      </c>
      <c r="K35" s="42">
        <f t="shared" si="11"/>
        <v>8.4266751274253093E-2</v>
      </c>
      <c r="L35" s="42">
        <f t="shared" si="11"/>
        <v>0.11154200318655733</v>
      </c>
      <c r="M35" s="42">
        <f t="shared" si="11"/>
        <v>0.30796944298468598</v>
      </c>
    </row>
    <row r="36" spans="1:14" x14ac:dyDescent="0.3">
      <c r="A36" s="44" t="s">
        <v>73</v>
      </c>
      <c r="B36" s="230"/>
      <c r="C36" s="42">
        <f t="shared" si="11"/>
        <v>2.6852182135552651E-3</v>
      </c>
      <c r="D36" s="42">
        <f t="shared" ref="D36" si="42">+D15/D$18</f>
        <v>6.4570126098392064E-2</v>
      </c>
      <c r="E36" s="42">
        <f t="shared" ref="E36" si="43">+E15/E$18</f>
        <v>0.10865357160554312</v>
      </c>
      <c r="F36" s="43">
        <f t="shared" si="8"/>
        <v>9.5125746775675035E-2</v>
      </c>
      <c r="G36" s="42">
        <f t="shared" ref="G36" si="44">+G15/G$18</f>
        <v>3.1058796412269128E-2</v>
      </c>
      <c r="H36" s="42">
        <f t="shared" si="11"/>
        <v>3.3471478264376082E-2</v>
      </c>
      <c r="I36" s="42">
        <f t="shared" si="11"/>
        <v>1.7965890717846298E-2</v>
      </c>
      <c r="J36" s="42">
        <f t="shared" si="11"/>
        <v>9.9607560894924438E-2</v>
      </c>
      <c r="K36" s="42">
        <f t="shared" si="11"/>
        <v>9.1274881437542879E-2</v>
      </c>
      <c r="L36" s="42">
        <f t="shared" si="11"/>
        <v>0.15435699090409627</v>
      </c>
      <c r="M36" s="42">
        <f t="shared" si="11"/>
        <v>9.0381633435592759E-2</v>
      </c>
    </row>
    <row r="37" spans="1:14" x14ac:dyDescent="0.3">
      <c r="A37" s="44" t="s">
        <v>74</v>
      </c>
      <c r="B37" s="230"/>
      <c r="C37" s="42">
        <f t="shared" si="11"/>
        <v>5.0047807099934782E-2</v>
      </c>
      <c r="D37" s="42">
        <f t="shared" ref="D37" si="45">+D16/D$18</f>
        <v>0.11199036291458633</v>
      </c>
      <c r="E37" s="42">
        <f t="shared" ref="E37" si="46">+E16/E$18</f>
        <v>2.09473236407921E-2</v>
      </c>
      <c r="F37" s="43">
        <f t="shared" si="8"/>
        <v>3.2260389535931334E-2</v>
      </c>
      <c r="G37" s="42">
        <f t="shared" ref="G37" si="47">+G16/G$18</f>
        <v>3.1440794919723133E-3</v>
      </c>
      <c r="H37" s="42">
        <f t="shared" si="11"/>
        <v>3.8583288767871388E-3</v>
      </c>
      <c r="I37" s="42">
        <f t="shared" si="11"/>
        <v>1.3854030762617741E-3</v>
      </c>
      <c r="J37" s="42">
        <f t="shared" si="11"/>
        <v>8.295162488721539E-3</v>
      </c>
      <c r="K37" s="42">
        <f t="shared" si="11"/>
        <v>1.1416749121569232E-2</v>
      </c>
      <c r="L37" s="42">
        <f t="shared" si="11"/>
        <v>1.1942652259925968E-2</v>
      </c>
      <c r="M37" s="42">
        <f t="shared" si="11"/>
        <v>1.0418484163183339E-2</v>
      </c>
    </row>
    <row r="38" spans="1:14" x14ac:dyDescent="0.3">
      <c r="A38" s="45" t="s">
        <v>87</v>
      </c>
      <c r="B38" s="231"/>
      <c r="C38" s="46">
        <f t="shared" si="11"/>
        <v>0.30375259350878786</v>
      </c>
      <c r="D38" s="46">
        <f t="shared" ref="D38" si="48">+D17/D$18</f>
        <v>0.3729031099623577</v>
      </c>
      <c r="E38" s="46">
        <f t="shared" ref="E38" si="49">+E17/E$18</f>
        <v>0.32460258695239635</v>
      </c>
      <c r="F38" s="47">
        <f t="shared" si="8"/>
        <v>0.24497430408477755</v>
      </c>
      <c r="G38" s="46">
        <f t="shared" ref="G38" si="50">+G17/G$18</f>
        <v>0.12607631327951077</v>
      </c>
      <c r="H38" s="46">
        <f t="shared" si="11"/>
        <v>0.1513816573359231</v>
      </c>
      <c r="I38" s="46">
        <f t="shared" si="11"/>
        <v>0.17070487413441626</v>
      </c>
      <c r="J38" s="46">
        <f t="shared" si="11"/>
        <v>0.18932488503670336</v>
      </c>
      <c r="K38" s="46">
        <f t="shared" si="11"/>
        <v>0.18695838183336522</v>
      </c>
      <c r="L38" s="46">
        <f t="shared" si="11"/>
        <v>0.27784164635057956</v>
      </c>
      <c r="M38" s="46">
        <f t="shared" si="11"/>
        <v>0.40876956058346209</v>
      </c>
    </row>
    <row r="39" spans="1:14" x14ac:dyDescent="0.3">
      <c r="A39" s="48" t="s">
        <v>88</v>
      </c>
      <c r="B39" s="232"/>
      <c r="C39" s="49">
        <f t="shared" si="11"/>
        <v>1</v>
      </c>
      <c r="D39" s="49">
        <f t="shared" ref="D39" si="51">+D18/D$18</f>
        <v>1</v>
      </c>
      <c r="E39" s="49">
        <f t="shared" ref="E39" si="52">+E18/E$18</f>
        <v>1</v>
      </c>
      <c r="F39" s="50">
        <f t="shared" si="8"/>
        <v>1</v>
      </c>
      <c r="G39" s="49">
        <f t="shared" ref="G39" si="53">+G18/G$18</f>
        <v>1</v>
      </c>
      <c r="H39" s="49">
        <f t="shared" si="11"/>
        <v>1</v>
      </c>
      <c r="I39" s="49">
        <f t="shared" si="11"/>
        <v>1</v>
      </c>
      <c r="J39" s="49">
        <f t="shared" si="11"/>
        <v>1</v>
      </c>
      <c r="K39" s="49">
        <f t="shared" si="11"/>
        <v>1</v>
      </c>
      <c r="L39" s="49">
        <f t="shared" si="11"/>
        <v>1</v>
      </c>
      <c r="M39" s="49">
        <f t="shared" si="11"/>
        <v>1</v>
      </c>
    </row>
    <row r="41" spans="1:14" x14ac:dyDescent="0.3">
      <c r="A41" s="9" t="s">
        <v>421</v>
      </c>
    </row>
    <row r="42" spans="1:14" x14ac:dyDescent="0.3">
      <c r="A42" s="9" t="s">
        <v>420</v>
      </c>
    </row>
    <row r="44" spans="1:14" x14ac:dyDescent="0.3">
      <c r="A44" s="52">
        <v>41164</v>
      </c>
      <c r="B44" s="52"/>
    </row>
    <row r="45" spans="1:14" x14ac:dyDescent="0.3">
      <c r="A45" s="52"/>
      <c r="B45" s="52"/>
    </row>
    <row r="47" spans="1:14" x14ac:dyDescent="0.3">
      <c r="A47" s="122" t="s">
        <v>0</v>
      </c>
      <c r="B47" s="122"/>
      <c r="C47" s="122" t="s">
        <v>8</v>
      </c>
      <c r="D47" s="122" t="s">
        <v>446</v>
      </c>
      <c r="E47" s="122" t="s">
        <v>9</v>
      </c>
      <c r="F47" s="122" t="s">
        <v>13</v>
      </c>
      <c r="G47" s="122" t="s">
        <v>14</v>
      </c>
      <c r="H47" s="122" t="s">
        <v>3</v>
      </c>
      <c r="I47" s="122" t="s">
        <v>15</v>
      </c>
      <c r="J47" s="122" t="s">
        <v>7</v>
      </c>
      <c r="K47" s="122" t="s">
        <v>11</v>
      </c>
      <c r="L47" s="122" t="s">
        <v>12</v>
      </c>
      <c r="M47" s="122" t="s">
        <v>19</v>
      </c>
      <c r="N47" s="122" t="s">
        <v>17</v>
      </c>
    </row>
    <row r="48" spans="1:14" x14ac:dyDescent="0.3">
      <c r="A48" s="121" t="s">
        <v>426</v>
      </c>
      <c r="B48" s="121"/>
      <c r="C48" s="154">
        <v>322475</v>
      </c>
      <c r="D48" s="154">
        <v>610632</v>
      </c>
      <c r="E48" s="154">
        <v>366713</v>
      </c>
      <c r="F48" s="154">
        <v>1064095</v>
      </c>
      <c r="G48" s="154">
        <v>1235078</v>
      </c>
      <c r="H48" s="154">
        <v>1101191.6666666667</v>
      </c>
      <c r="I48" s="154">
        <v>2265825</v>
      </c>
      <c r="J48" s="154">
        <v>1020362.5</v>
      </c>
      <c r="K48" s="154">
        <v>1014245</v>
      </c>
      <c r="L48" s="154">
        <v>1079176</v>
      </c>
      <c r="M48" s="154">
        <v>1048107</v>
      </c>
      <c r="N48" s="154">
        <v>1123265</v>
      </c>
    </row>
    <row r="49" spans="1:14" x14ac:dyDescent="0.3">
      <c r="A49" s="121" t="s">
        <v>444</v>
      </c>
      <c r="B49" s="121"/>
      <c r="C49" s="154">
        <v>0</v>
      </c>
      <c r="D49" s="154">
        <v>72455</v>
      </c>
      <c r="E49" s="154">
        <v>0</v>
      </c>
      <c r="F49" s="154">
        <v>0</v>
      </c>
      <c r="G49" s="154">
        <v>0</v>
      </c>
      <c r="H49" s="154">
        <v>0</v>
      </c>
      <c r="I49" s="154">
        <v>0</v>
      </c>
      <c r="J49" s="154">
        <v>0</v>
      </c>
      <c r="K49" s="154">
        <v>0</v>
      </c>
      <c r="L49" s="154">
        <v>0</v>
      </c>
      <c r="M49" s="154">
        <v>0</v>
      </c>
      <c r="N49" s="154">
        <v>0</v>
      </c>
    </row>
    <row r="50" spans="1:14" x14ac:dyDescent="0.3">
      <c r="A50" s="121" t="s">
        <v>427</v>
      </c>
      <c r="B50" s="121"/>
      <c r="C50" s="154">
        <v>22177</v>
      </c>
      <c r="D50" s="154">
        <v>51512</v>
      </c>
      <c r="E50" s="154">
        <v>22359</v>
      </c>
      <c r="F50" s="154">
        <v>92075</v>
      </c>
      <c r="G50" s="154">
        <v>73206</v>
      </c>
      <c r="H50" s="154">
        <v>188437.33333333334</v>
      </c>
      <c r="I50" s="154">
        <v>72083</v>
      </c>
      <c r="J50" s="154">
        <v>184393</v>
      </c>
      <c r="K50" s="154">
        <v>56527</v>
      </c>
      <c r="L50" s="154">
        <v>77468</v>
      </c>
      <c r="M50" s="154">
        <v>142100</v>
      </c>
      <c r="N50" s="154">
        <v>42579</v>
      </c>
    </row>
    <row r="51" spans="1:14" x14ac:dyDescent="0.3">
      <c r="A51" s="121" t="s">
        <v>428</v>
      </c>
      <c r="B51" s="121"/>
      <c r="C51" s="154">
        <v>67387</v>
      </c>
      <c r="D51" s="154">
        <v>120933</v>
      </c>
      <c r="E51" s="154">
        <v>72617</v>
      </c>
      <c r="F51" s="154">
        <v>1101806</v>
      </c>
      <c r="G51" s="154">
        <v>1239217</v>
      </c>
      <c r="H51" s="154">
        <v>939797.66666666663</v>
      </c>
      <c r="I51" s="154">
        <v>2428060</v>
      </c>
      <c r="J51" s="154">
        <v>648738.5</v>
      </c>
      <c r="K51" s="154">
        <v>162547</v>
      </c>
      <c r="L51" s="154">
        <v>301861</v>
      </c>
      <c r="M51" s="154">
        <v>603094</v>
      </c>
      <c r="N51" s="154">
        <v>685723</v>
      </c>
    </row>
    <row r="52" spans="1:14" x14ac:dyDescent="0.3">
      <c r="A52" s="121" t="s">
        <v>429</v>
      </c>
      <c r="B52" s="121"/>
      <c r="C52" s="154">
        <v>429763</v>
      </c>
      <c r="D52" s="154">
        <v>147380</v>
      </c>
      <c r="E52" s="154">
        <v>389804</v>
      </c>
      <c r="F52" s="154">
        <v>526830</v>
      </c>
      <c r="G52" s="154">
        <v>567090</v>
      </c>
      <c r="H52" s="154">
        <v>1650507.6666666667</v>
      </c>
      <c r="I52" s="154">
        <v>1011795</v>
      </c>
      <c r="J52" s="154">
        <v>1841830</v>
      </c>
      <c r="K52" s="154">
        <v>3216942</v>
      </c>
      <c r="L52" s="154">
        <v>4180645</v>
      </c>
      <c r="M52" s="154">
        <v>786818</v>
      </c>
      <c r="N52" s="154">
        <v>1238829</v>
      </c>
    </row>
    <row r="53" spans="1:14" x14ac:dyDescent="0.3">
      <c r="A53" s="121" t="s">
        <v>430</v>
      </c>
      <c r="B53" s="121"/>
      <c r="C53" s="154">
        <v>0</v>
      </c>
      <c r="D53" s="154">
        <v>75265</v>
      </c>
      <c r="E53" s="154">
        <v>0</v>
      </c>
      <c r="F53" s="154">
        <v>483267</v>
      </c>
      <c r="G53" s="154">
        <v>470685</v>
      </c>
      <c r="H53" s="154">
        <v>542187.66666666663</v>
      </c>
      <c r="I53" s="154">
        <v>1037754</v>
      </c>
      <c r="J53" s="154">
        <v>321541</v>
      </c>
      <c r="K53" s="154">
        <v>115946</v>
      </c>
      <c r="L53" s="154">
        <v>119212</v>
      </c>
      <c r="M53" s="154">
        <v>547307</v>
      </c>
      <c r="N53" s="154">
        <v>144091</v>
      </c>
    </row>
    <row r="54" spans="1:14" x14ac:dyDescent="0.3">
      <c r="A54" s="121" t="s">
        <v>431</v>
      </c>
      <c r="B54" s="121"/>
      <c r="C54" s="154">
        <v>572951</v>
      </c>
      <c r="D54" s="154">
        <v>852055</v>
      </c>
      <c r="E54" s="154">
        <v>770621</v>
      </c>
      <c r="F54" s="154">
        <v>3853365</v>
      </c>
      <c r="G54" s="154">
        <v>4272701</v>
      </c>
      <c r="H54" s="154">
        <v>3787216.6666666665</v>
      </c>
      <c r="I54" s="154">
        <v>9875189</v>
      </c>
      <c r="J54" s="154">
        <v>3894237.5</v>
      </c>
      <c r="K54" s="154">
        <v>1144186</v>
      </c>
      <c r="L54" s="154">
        <v>1646916</v>
      </c>
      <c r="M54" s="154">
        <v>3369516</v>
      </c>
      <c r="N54" s="154">
        <v>1035579</v>
      </c>
    </row>
    <row r="55" spans="1:14" x14ac:dyDescent="0.3">
      <c r="A55" s="121" t="s">
        <v>432</v>
      </c>
      <c r="B55" s="121"/>
      <c r="C55" s="154">
        <v>11159</v>
      </c>
      <c r="D55" s="154">
        <v>113325</v>
      </c>
      <c r="E55" s="154">
        <v>158324</v>
      </c>
      <c r="F55" s="154">
        <v>156148</v>
      </c>
      <c r="G55" s="154">
        <v>251479</v>
      </c>
      <c r="H55" s="154">
        <v>377208</v>
      </c>
      <c r="I55" s="154">
        <v>673163</v>
      </c>
      <c r="J55" s="154">
        <v>0</v>
      </c>
      <c r="K55" s="154">
        <v>0</v>
      </c>
      <c r="L55" s="154">
        <v>0</v>
      </c>
      <c r="M55" s="154">
        <v>6675</v>
      </c>
      <c r="N55" s="154">
        <v>50063</v>
      </c>
    </row>
    <row r="56" spans="1:14" ht="15" thickBot="1" x14ac:dyDescent="0.35">
      <c r="A56" s="178" t="s">
        <v>433</v>
      </c>
      <c r="B56" s="178"/>
      <c r="C56" s="172">
        <v>223425</v>
      </c>
      <c r="D56" s="172">
        <v>79847</v>
      </c>
      <c r="E56" s="172">
        <v>379633</v>
      </c>
      <c r="F56" s="172">
        <v>805036</v>
      </c>
      <c r="G56" s="172">
        <v>1339415</v>
      </c>
      <c r="H56" s="172">
        <v>1883039</v>
      </c>
      <c r="I56" s="172">
        <v>313513</v>
      </c>
      <c r="J56" s="172">
        <v>1812472</v>
      </c>
      <c r="K56" s="172">
        <v>764033</v>
      </c>
      <c r="L56" s="172">
        <v>3075548</v>
      </c>
      <c r="M56" s="172">
        <v>1355337</v>
      </c>
      <c r="N56" s="172">
        <v>240839</v>
      </c>
    </row>
    <row r="57" spans="1:14" ht="15" thickBot="1" x14ac:dyDescent="0.35">
      <c r="A57" s="179" t="s">
        <v>447</v>
      </c>
      <c r="B57" s="233"/>
      <c r="C57" s="180">
        <f>SUM(C48:C56)</f>
        <v>1649337</v>
      </c>
      <c r="D57" s="180">
        <f t="shared" ref="D57:N57" si="54">SUM(D48:D56)</f>
        <v>2123404</v>
      </c>
      <c r="E57" s="180">
        <f t="shared" si="54"/>
        <v>2160071</v>
      </c>
      <c r="F57" s="180">
        <f t="shared" si="54"/>
        <v>8082622</v>
      </c>
      <c r="G57" s="180">
        <f t="shared" si="54"/>
        <v>9448871</v>
      </c>
      <c r="H57" s="180">
        <v>2773018.6666666665</v>
      </c>
      <c r="I57" s="180">
        <f t="shared" si="54"/>
        <v>17677382</v>
      </c>
      <c r="J57" s="180">
        <v>1922001</v>
      </c>
      <c r="K57" s="180">
        <f t="shared" si="54"/>
        <v>6474426</v>
      </c>
      <c r="L57" s="180">
        <f t="shared" si="54"/>
        <v>10480826</v>
      </c>
      <c r="M57" s="180">
        <f t="shared" si="54"/>
        <v>7858954</v>
      </c>
      <c r="N57" s="181">
        <f t="shared" si="54"/>
        <v>4560968</v>
      </c>
    </row>
    <row r="58" spans="1:14" x14ac:dyDescent="0.3">
      <c r="A58" s="182" t="s">
        <v>434</v>
      </c>
      <c r="B58" s="182"/>
      <c r="C58" s="173">
        <v>594639</v>
      </c>
      <c r="D58" s="173">
        <v>664833</v>
      </c>
      <c r="E58" s="173">
        <v>465996</v>
      </c>
      <c r="F58" s="173">
        <v>2333626</v>
      </c>
      <c r="G58" s="173">
        <v>1471573</v>
      </c>
      <c r="H58" s="173">
        <v>1100641.6666666667</v>
      </c>
      <c r="I58" s="173">
        <v>2375789</v>
      </c>
      <c r="J58" s="173">
        <v>1774637</v>
      </c>
      <c r="K58" s="173">
        <v>650275</v>
      </c>
      <c r="L58" s="173">
        <v>1086273</v>
      </c>
      <c r="M58" s="173">
        <v>1213866</v>
      </c>
      <c r="N58" s="173">
        <v>2375789</v>
      </c>
    </row>
    <row r="59" spans="1:14" x14ac:dyDescent="0.3">
      <c r="A59" s="121" t="s">
        <v>435</v>
      </c>
      <c r="B59" s="121"/>
      <c r="C59" s="154">
        <v>6361</v>
      </c>
      <c r="D59" s="154">
        <v>218640</v>
      </c>
      <c r="E59" s="154">
        <v>56000</v>
      </c>
      <c r="F59" s="154">
        <v>1300280</v>
      </c>
      <c r="G59" s="154">
        <v>1190464</v>
      </c>
      <c r="H59" s="154">
        <v>372083.66666666669</v>
      </c>
      <c r="I59" s="154">
        <v>697237</v>
      </c>
      <c r="J59" s="154">
        <v>210652</v>
      </c>
      <c r="K59" s="154">
        <v>795512</v>
      </c>
      <c r="L59" s="154">
        <v>1176614</v>
      </c>
      <c r="M59" s="154">
        <v>1679804</v>
      </c>
      <c r="N59" s="154">
        <v>697237</v>
      </c>
    </row>
    <row r="60" spans="1:14" ht="15" thickBot="1" x14ac:dyDescent="0.35">
      <c r="A60" s="178" t="s">
        <v>436</v>
      </c>
      <c r="B60" s="178"/>
      <c r="C60" s="172">
        <v>118558</v>
      </c>
      <c r="D60" s="172">
        <v>379209</v>
      </c>
      <c r="E60" s="172">
        <v>92909</v>
      </c>
      <c r="F60" s="172">
        <v>250681</v>
      </c>
      <c r="G60" s="172">
        <v>403727</v>
      </c>
      <c r="H60" s="172">
        <v>37666</v>
      </c>
      <c r="I60" s="172">
        <v>80372</v>
      </c>
      <c r="J60" s="172">
        <v>16244</v>
      </c>
      <c r="K60" s="172">
        <v>66249</v>
      </c>
      <c r="L60" s="172">
        <v>147172</v>
      </c>
      <c r="M60" s="172">
        <v>129967</v>
      </c>
      <c r="N60" s="172">
        <v>80372</v>
      </c>
    </row>
    <row r="61" spans="1:14" ht="15" thickBot="1" x14ac:dyDescent="0.35">
      <c r="A61" s="183" t="s">
        <v>448</v>
      </c>
      <c r="B61" s="234"/>
      <c r="C61" s="184">
        <f>SUM(C58:C60)</f>
        <v>719558</v>
      </c>
      <c r="D61" s="184">
        <f t="shared" ref="D61:N61" si="55">SUM(D58:D60)</f>
        <v>1262682</v>
      </c>
      <c r="E61" s="184">
        <f t="shared" si="55"/>
        <v>614905</v>
      </c>
      <c r="F61" s="184">
        <f t="shared" si="55"/>
        <v>3884587</v>
      </c>
      <c r="G61" s="184">
        <f t="shared" si="55"/>
        <v>3065764</v>
      </c>
      <c r="H61" s="184">
        <v>52412</v>
      </c>
      <c r="I61" s="184">
        <f t="shared" si="55"/>
        <v>3153398</v>
      </c>
      <c r="J61" s="184">
        <v>10684</v>
      </c>
      <c r="K61" s="184">
        <f t="shared" si="55"/>
        <v>1512036</v>
      </c>
      <c r="L61" s="184">
        <f t="shared" si="55"/>
        <v>2410059</v>
      </c>
      <c r="M61" s="184">
        <f t="shared" si="55"/>
        <v>3023637</v>
      </c>
      <c r="N61" s="185">
        <f t="shared" si="55"/>
        <v>3153398</v>
      </c>
    </row>
    <row r="62" spans="1:14" ht="15" thickBot="1" x14ac:dyDescent="0.35">
      <c r="A62" s="179" t="s">
        <v>449</v>
      </c>
      <c r="B62" s="233"/>
      <c r="C62" s="180">
        <f>+C57+C61</f>
        <v>2368895</v>
      </c>
      <c r="D62" s="180">
        <f t="shared" ref="D62:N62" si="56">+D57+D61</f>
        <v>3386086</v>
      </c>
      <c r="E62" s="180">
        <f t="shared" si="56"/>
        <v>2774976</v>
      </c>
      <c r="F62" s="180">
        <f t="shared" si="56"/>
        <v>11967209</v>
      </c>
      <c r="G62" s="180">
        <f t="shared" si="56"/>
        <v>12514635</v>
      </c>
      <c r="H62" s="180">
        <v>34</v>
      </c>
      <c r="I62" s="180">
        <f t="shared" si="56"/>
        <v>20830780</v>
      </c>
      <c r="J62" s="180">
        <v>8</v>
      </c>
      <c r="K62" s="180">
        <f t="shared" si="56"/>
        <v>7986462</v>
      </c>
      <c r="L62" s="180">
        <f t="shared" si="56"/>
        <v>12890885</v>
      </c>
      <c r="M62" s="180">
        <f t="shared" si="56"/>
        <v>10882591</v>
      </c>
      <c r="N62" s="181">
        <f t="shared" si="56"/>
        <v>7714366</v>
      </c>
    </row>
    <row r="63" spans="1:14" x14ac:dyDescent="0.3">
      <c r="A63" s="182" t="s">
        <v>437</v>
      </c>
      <c r="B63" s="182"/>
      <c r="C63" s="173">
        <v>2628</v>
      </c>
      <c r="D63" s="173">
        <v>13508</v>
      </c>
      <c r="E63" s="173">
        <v>5590</v>
      </c>
      <c r="F63" s="173">
        <v>14185</v>
      </c>
      <c r="G63" s="173">
        <v>9811</v>
      </c>
      <c r="H63" s="173">
        <v>37666</v>
      </c>
      <c r="I63" s="173">
        <v>3647</v>
      </c>
      <c r="J63" s="173">
        <v>16244</v>
      </c>
      <c r="K63" s="173">
        <v>6723</v>
      </c>
      <c r="L63" s="173">
        <v>2248</v>
      </c>
      <c r="M63" s="173">
        <v>23370</v>
      </c>
      <c r="N63" s="173">
        <v>12656</v>
      </c>
    </row>
    <row r="64" spans="1:14" x14ac:dyDescent="0.3">
      <c r="A64" s="121" t="s">
        <v>438</v>
      </c>
      <c r="B64" s="121"/>
      <c r="C64" s="154">
        <v>3654</v>
      </c>
      <c r="D64" s="154">
        <v>14364</v>
      </c>
      <c r="E64" s="154">
        <v>7612</v>
      </c>
      <c r="F64" s="154">
        <v>17380</v>
      </c>
      <c r="G64" s="154">
        <v>21001</v>
      </c>
      <c r="H64" s="154">
        <v>52412</v>
      </c>
      <c r="I64" s="154">
        <v>20957</v>
      </c>
      <c r="J64" s="154">
        <v>10684</v>
      </c>
      <c r="K64" s="154">
        <v>7826</v>
      </c>
      <c r="L64" s="154">
        <v>2132</v>
      </c>
      <c r="M64" s="154">
        <v>15419</v>
      </c>
      <c r="N64" s="154">
        <v>13853</v>
      </c>
    </row>
    <row r="65" spans="1:14" x14ac:dyDescent="0.3">
      <c r="A65" s="121" t="s">
        <v>439</v>
      </c>
      <c r="B65" s="121"/>
      <c r="C65" s="154">
        <v>3</v>
      </c>
      <c r="D65" s="154">
        <v>8</v>
      </c>
      <c r="E65" s="154">
        <v>5</v>
      </c>
      <c r="F65" s="154">
        <v>10</v>
      </c>
      <c r="G65" s="154">
        <v>11</v>
      </c>
      <c r="H65" s="154">
        <v>34</v>
      </c>
      <c r="I65" s="154">
        <v>8</v>
      </c>
      <c r="J65" s="154">
        <v>8</v>
      </c>
      <c r="K65" s="154">
        <v>10</v>
      </c>
      <c r="L65" s="154">
        <v>4</v>
      </c>
      <c r="M65" s="154">
        <v>14</v>
      </c>
      <c r="N65" s="154">
        <v>10</v>
      </c>
    </row>
  </sheetData>
  <sheetProtection selectLockedCells="1" selectUnlockedCells="1"/>
  <mergeCells count="3">
    <mergeCell ref="A24:M24"/>
    <mergeCell ref="A1:M1"/>
    <mergeCell ref="A2:M2"/>
  </mergeCells>
  <hyperlinks>
    <hyperlink ref="A1:M1" location="CONTENIDO!A1" display="EMPRESAS DE TRANSPORTE AÉREO PASAJEROS REGULAR NACIONAL   -  COSTOS DE OPERACIÓN POR TIPO DE AERONAVE   "/>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workbookViewId="0">
      <selection activeCell="P10" sqref="P10"/>
    </sheetView>
  </sheetViews>
  <sheetFormatPr baseColWidth="10" defaultRowHeight="14.4" x14ac:dyDescent="0.3"/>
  <cols>
    <col min="1" max="1" width="24.1796875" style="9" customWidth="1"/>
    <col min="2" max="2" width="9.90625" style="9" customWidth="1"/>
    <col min="3" max="3" width="9.7265625" style="56" customWidth="1"/>
    <col min="4" max="4" width="9.90625" style="9" customWidth="1"/>
    <col min="5" max="5" width="10" style="9" customWidth="1"/>
    <col min="6" max="6" width="9.54296875" style="9" customWidth="1"/>
    <col min="7" max="8" width="9.7265625" style="9" customWidth="1"/>
    <col min="9" max="9" width="9.81640625" style="9" customWidth="1"/>
    <col min="10" max="10" width="9.90625" style="9" customWidth="1"/>
    <col min="11" max="11" width="9.7265625" style="9" customWidth="1"/>
    <col min="12" max="12" width="9.6328125" style="9" customWidth="1"/>
    <col min="13" max="13" width="9.81640625" style="9" customWidth="1"/>
    <col min="14" max="14" width="9.6328125" style="9" customWidth="1"/>
    <col min="15" max="15" width="9.90625" style="9" customWidth="1"/>
    <col min="16" max="16384" width="10.90625" style="9"/>
  </cols>
  <sheetData>
    <row r="1" spans="1:15" x14ac:dyDescent="0.3">
      <c r="A1" s="254" t="s">
        <v>331</v>
      </c>
      <c r="B1" s="255"/>
      <c r="C1" s="255"/>
      <c r="D1" s="255"/>
      <c r="E1" s="255"/>
      <c r="F1" s="255"/>
      <c r="G1" s="255"/>
      <c r="H1" s="255"/>
      <c r="I1" s="255"/>
      <c r="J1" s="255"/>
      <c r="K1" s="255"/>
      <c r="L1" s="255"/>
      <c r="M1" s="255"/>
      <c r="N1" s="255"/>
      <c r="O1" s="260"/>
    </row>
    <row r="2" spans="1:15" ht="15" thickBot="1" x14ac:dyDescent="0.35">
      <c r="A2" s="256" t="s">
        <v>416</v>
      </c>
      <c r="B2" s="257"/>
      <c r="C2" s="257"/>
      <c r="D2" s="257"/>
      <c r="E2" s="257"/>
      <c r="F2" s="257"/>
      <c r="G2" s="257"/>
      <c r="H2" s="257"/>
      <c r="I2" s="257"/>
      <c r="J2" s="257"/>
      <c r="K2" s="257"/>
      <c r="L2" s="257"/>
      <c r="M2" s="257"/>
      <c r="N2" s="257"/>
      <c r="O2" s="261"/>
    </row>
    <row r="3" spans="1:15" ht="15" thickBot="1" x14ac:dyDescent="0.35"/>
    <row r="4" spans="1:15" ht="15" thickBot="1" x14ac:dyDescent="0.35">
      <c r="A4" s="57" t="s">
        <v>0</v>
      </c>
      <c r="B4" s="57" t="s">
        <v>14</v>
      </c>
      <c r="C4" s="57" t="s">
        <v>3</v>
      </c>
      <c r="D4" s="57" t="s">
        <v>202</v>
      </c>
      <c r="E4" s="57" t="s">
        <v>205</v>
      </c>
      <c r="F4" s="57" t="s">
        <v>164</v>
      </c>
      <c r="G4" s="57" t="s">
        <v>7</v>
      </c>
      <c r="H4" s="57" t="s">
        <v>213</v>
      </c>
      <c r="I4" s="57" t="s">
        <v>214</v>
      </c>
      <c r="J4" s="57" t="s">
        <v>16</v>
      </c>
      <c r="K4" s="57" t="s">
        <v>318</v>
      </c>
      <c r="L4" s="57" t="s">
        <v>19</v>
      </c>
      <c r="M4" s="57" t="s">
        <v>374</v>
      </c>
      <c r="N4" s="57" t="s">
        <v>216</v>
      </c>
      <c r="O4" s="57" t="s">
        <v>221</v>
      </c>
    </row>
    <row r="5" spans="1:15" x14ac:dyDescent="0.3">
      <c r="A5" s="33" t="s">
        <v>63</v>
      </c>
      <c r="B5" s="29">
        <v>806607.4</v>
      </c>
      <c r="C5" s="29">
        <v>798676.75</v>
      </c>
      <c r="D5" s="29">
        <v>1535534</v>
      </c>
      <c r="E5" s="29">
        <v>2640224.5</v>
      </c>
      <c r="F5" s="29">
        <v>429853</v>
      </c>
      <c r="G5" s="29">
        <f>+(D5+E5+F5)/3</f>
        <v>1535203.8333333333</v>
      </c>
      <c r="H5" s="29">
        <v>1204800</v>
      </c>
      <c r="I5" s="29">
        <v>108732</v>
      </c>
      <c r="J5" s="29">
        <v>1275902</v>
      </c>
      <c r="K5" s="29">
        <v>23354267</v>
      </c>
      <c r="L5" s="29">
        <v>6251355.5</v>
      </c>
      <c r="M5" s="29">
        <v>579995</v>
      </c>
      <c r="N5" s="29">
        <v>35519</v>
      </c>
      <c r="O5" s="29">
        <v>718568</v>
      </c>
    </row>
    <row r="6" spans="1:15" x14ac:dyDescent="0.3">
      <c r="A6" s="13" t="s">
        <v>64</v>
      </c>
      <c r="B6" s="29">
        <v>173073</v>
      </c>
      <c r="C6" s="29">
        <v>154512.5</v>
      </c>
      <c r="D6" s="29">
        <v>1383655.5</v>
      </c>
      <c r="E6" s="29">
        <v>3889827.5</v>
      </c>
      <c r="F6" s="29">
        <v>303558</v>
      </c>
      <c r="G6" s="29">
        <f t="shared" ref="G6:G13" si="0">+(D6+E6+F6)/3</f>
        <v>1859013.6666666667</v>
      </c>
      <c r="H6" s="29">
        <v>647801</v>
      </c>
      <c r="I6" s="29">
        <v>53511</v>
      </c>
      <c r="J6" s="29">
        <v>1350144</v>
      </c>
      <c r="K6" s="29">
        <v>181040</v>
      </c>
      <c r="L6" s="29">
        <v>108990</v>
      </c>
      <c r="M6" s="29">
        <v>353789</v>
      </c>
      <c r="N6" s="29">
        <v>0</v>
      </c>
      <c r="O6" s="29">
        <v>573500</v>
      </c>
    </row>
    <row r="7" spans="1:15" x14ac:dyDescent="0.3">
      <c r="A7" s="13" t="s">
        <v>100</v>
      </c>
      <c r="B7" s="29">
        <v>85670.399999999994</v>
      </c>
      <c r="C7" s="29">
        <v>129106</v>
      </c>
      <c r="D7" s="29">
        <v>20764</v>
      </c>
      <c r="E7" s="29">
        <v>87352</v>
      </c>
      <c r="F7" s="29">
        <v>85047</v>
      </c>
      <c r="G7" s="29">
        <f t="shared" si="0"/>
        <v>64387.666666666664</v>
      </c>
      <c r="H7" s="29">
        <v>19104</v>
      </c>
      <c r="I7" s="29">
        <v>4821</v>
      </c>
      <c r="J7" s="29">
        <v>14736</v>
      </c>
      <c r="K7" s="29">
        <v>237579</v>
      </c>
      <c r="L7" s="29">
        <v>126063</v>
      </c>
      <c r="M7" s="29">
        <v>136193</v>
      </c>
      <c r="N7" s="29">
        <v>288977</v>
      </c>
      <c r="O7" s="29">
        <v>461780</v>
      </c>
    </row>
    <row r="8" spans="1:15" x14ac:dyDescent="0.3">
      <c r="A8" s="13" t="s">
        <v>96</v>
      </c>
      <c r="B8" s="29">
        <v>991669</v>
      </c>
      <c r="C8" s="29">
        <v>1172327.25</v>
      </c>
      <c r="D8" s="29">
        <v>2220658</v>
      </c>
      <c r="E8" s="29">
        <v>2865646</v>
      </c>
      <c r="F8" s="29">
        <v>409553</v>
      </c>
      <c r="G8" s="29">
        <f t="shared" si="0"/>
        <v>1831952.3333333333</v>
      </c>
      <c r="H8" s="29">
        <v>979712</v>
      </c>
      <c r="I8" s="29">
        <v>134657</v>
      </c>
      <c r="J8" s="29">
        <v>1306445</v>
      </c>
      <c r="K8" s="29">
        <v>559378</v>
      </c>
      <c r="L8" s="29">
        <v>3178384</v>
      </c>
      <c r="M8" s="29">
        <v>2171842</v>
      </c>
      <c r="N8" s="29">
        <v>1395859</v>
      </c>
      <c r="O8" s="29">
        <v>3677114</v>
      </c>
    </row>
    <row r="9" spans="1:15" x14ac:dyDescent="0.3">
      <c r="A9" s="13" t="s">
        <v>67</v>
      </c>
      <c r="B9" s="29">
        <v>1813656.4</v>
      </c>
      <c r="C9" s="29">
        <v>1879880</v>
      </c>
      <c r="D9" s="29">
        <v>744351.5</v>
      </c>
      <c r="E9" s="29">
        <v>3540049.5</v>
      </c>
      <c r="F9" s="29">
        <v>459535</v>
      </c>
      <c r="G9" s="29">
        <f t="shared" si="0"/>
        <v>1581312</v>
      </c>
      <c r="H9" s="29">
        <v>697990</v>
      </c>
      <c r="I9" s="29">
        <v>105463</v>
      </c>
      <c r="J9" s="29">
        <v>1740682</v>
      </c>
      <c r="K9" s="29">
        <v>1938395</v>
      </c>
      <c r="L9" s="29">
        <v>1151492</v>
      </c>
      <c r="M9" s="29">
        <v>0</v>
      </c>
      <c r="N9" s="29">
        <v>0</v>
      </c>
      <c r="O9" s="29">
        <v>175101</v>
      </c>
    </row>
    <row r="10" spans="1:15" x14ac:dyDescent="0.3">
      <c r="A10" s="13" t="s">
        <v>68</v>
      </c>
      <c r="B10" s="29">
        <v>604219.80000000005</v>
      </c>
      <c r="C10" s="29">
        <v>708179.5</v>
      </c>
      <c r="D10" s="29">
        <v>1151329</v>
      </c>
      <c r="E10" s="29">
        <v>1990718.5</v>
      </c>
      <c r="F10" s="29">
        <v>305165</v>
      </c>
      <c r="G10" s="29">
        <f t="shared" si="0"/>
        <v>1149070.8333333333</v>
      </c>
      <c r="H10" s="29">
        <v>337295</v>
      </c>
      <c r="I10" s="29">
        <v>90692</v>
      </c>
      <c r="J10" s="29">
        <v>820457</v>
      </c>
      <c r="K10" s="29">
        <v>744243</v>
      </c>
      <c r="L10" s="29">
        <v>512149</v>
      </c>
      <c r="M10" s="29">
        <v>589401</v>
      </c>
      <c r="N10" s="29">
        <v>527829</v>
      </c>
      <c r="O10" s="29">
        <v>195325</v>
      </c>
    </row>
    <row r="11" spans="1:15" x14ac:dyDescent="0.3">
      <c r="A11" s="13" t="s">
        <v>69</v>
      </c>
      <c r="B11" s="29">
        <v>2703314.2</v>
      </c>
      <c r="C11" s="29">
        <v>3354253</v>
      </c>
      <c r="D11" s="29">
        <v>12325448.5</v>
      </c>
      <c r="E11" s="29">
        <v>14936928</v>
      </c>
      <c r="F11" s="29">
        <v>1761324</v>
      </c>
      <c r="G11" s="29">
        <f t="shared" si="0"/>
        <v>9674566.833333334</v>
      </c>
      <c r="H11" s="29">
        <v>4205051</v>
      </c>
      <c r="I11" s="29">
        <v>458420</v>
      </c>
      <c r="J11" s="29">
        <v>8778922</v>
      </c>
      <c r="K11" s="29">
        <v>2881737</v>
      </c>
      <c r="L11" s="29">
        <v>2497996.5</v>
      </c>
      <c r="M11" s="29">
        <v>1255964</v>
      </c>
      <c r="N11" s="29">
        <v>808203</v>
      </c>
      <c r="O11" s="29">
        <v>5856590</v>
      </c>
    </row>
    <row r="12" spans="1:15" x14ac:dyDescent="0.3">
      <c r="A12" s="13" t="s">
        <v>70</v>
      </c>
      <c r="B12" s="29">
        <v>901103.2</v>
      </c>
      <c r="C12" s="29">
        <v>1263531</v>
      </c>
      <c r="D12" s="29">
        <v>683764</v>
      </c>
      <c r="E12" s="29">
        <v>1582836</v>
      </c>
      <c r="F12" s="29">
        <v>480083</v>
      </c>
      <c r="G12" s="29">
        <f t="shared" si="0"/>
        <v>915561</v>
      </c>
      <c r="H12" s="29">
        <v>111803</v>
      </c>
      <c r="I12" s="29">
        <v>0</v>
      </c>
      <c r="J12" s="29">
        <v>0</v>
      </c>
      <c r="K12" s="29">
        <v>812535</v>
      </c>
      <c r="L12" s="29">
        <v>469252.5</v>
      </c>
      <c r="M12" s="29">
        <v>48529</v>
      </c>
      <c r="N12" s="29">
        <v>0</v>
      </c>
      <c r="O12" s="29">
        <v>703164</v>
      </c>
    </row>
    <row r="13" spans="1:15" ht="15" thickBot="1" x14ac:dyDescent="0.35">
      <c r="A13" s="30" t="s">
        <v>102</v>
      </c>
      <c r="B13" s="29">
        <v>1219469.6000000001</v>
      </c>
      <c r="C13" s="29">
        <v>1194311</v>
      </c>
      <c r="D13" s="29">
        <v>1533397</v>
      </c>
      <c r="E13" s="29">
        <v>1044912.5</v>
      </c>
      <c r="F13" s="29">
        <v>0</v>
      </c>
      <c r="G13" s="29">
        <f t="shared" si="0"/>
        <v>859436.5</v>
      </c>
      <c r="H13" s="29">
        <v>720320</v>
      </c>
      <c r="I13" s="29">
        <v>72121</v>
      </c>
      <c r="J13" s="29">
        <v>2314146</v>
      </c>
      <c r="K13" s="29">
        <v>0</v>
      </c>
      <c r="L13" s="29">
        <v>0</v>
      </c>
      <c r="M13" s="29">
        <v>1301662</v>
      </c>
      <c r="N13" s="29">
        <v>0</v>
      </c>
      <c r="O13" s="29">
        <v>986529</v>
      </c>
    </row>
    <row r="14" spans="1:15" s="58" customFormat="1" ht="15" thickBot="1" x14ac:dyDescent="0.35">
      <c r="A14" s="31" t="s">
        <v>83</v>
      </c>
      <c r="B14" s="111">
        <f>SUM(B5:B13)</f>
        <v>9298783</v>
      </c>
      <c r="C14" s="111">
        <f t="shared" ref="C14:O14" si="1">SUM(C5:C13)</f>
        <v>10654777</v>
      </c>
      <c r="D14" s="111">
        <f t="shared" si="1"/>
        <v>21598901.5</v>
      </c>
      <c r="E14" s="111">
        <f t="shared" si="1"/>
        <v>32578494.5</v>
      </c>
      <c r="F14" s="111">
        <f t="shared" si="1"/>
        <v>4234118</v>
      </c>
      <c r="G14" s="111">
        <f t="shared" si="1"/>
        <v>19470504.666666668</v>
      </c>
      <c r="H14" s="111">
        <f t="shared" si="1"/>
        <v>8923876</v>
      </c>
      <c r="I14" s="111">
        <f t="shared" si="1"/>
        <v>1028417</v>
      </c>
      <c r="J14" s="111">
        <f t="shared" si="1"/>
        <v>17601434</v>
      </c>
      <c r="K14" s="111">
        <f t="shared" si="1"/>
        <v>30709174</v>
      </c>
      <c r="L14" s="111">
        <f t="shared" si="1"/>
        <v>14295682.5</v>
      </c>
      <c r="M14" s="111">
        <f t="shared" si="1"/>
        <v>6437375</v>
      </c>
      <c r="N14" s="111">
        <f t="shared" si="1"/>
        <v>3056387</v>
      </c>
      <c r="O14" s="111">
        <f t="shared" si="1"/>
        <v>13347671</v>
      </c>
    </row>
    <row r="15" spans="1:15" x14ac:dyDescent="0.3">
      <c r="A15" s="33" t="s">
        <v>72</v>
      </c>
      <c r="B15" s="29">
        <v>1146791.2</v>
      </c>
      <c r="C15" s="29">
        <v>1611806.5</v>
      </c>
      <c r="D15" s="29">
        <v>673643</v>
      </c>
      <c r="E15" s="29">
        <v>1224773</v>
      </c>
      <c r="F15" s="29">
        <v>503013</v>
      </c>
      <c r="G15" s="29">
        <f t="shared" ref="G15:G17" si="2">+(D15+E15+F15)/3</f>
        <v>800476.33333333337</v>
      </c>
      <c r="H15" s="29">
        <v>259589</v>
      </c>
      <c r="I15" s="29">
        <v>103652</v>
      </c>
      <c r="J15" s="29">
        <v>2181667</v>
      </c>
      <c r="K15" s="29">
        <v>1185131</v>
      </c>
      <c r="L15" s="29">
        <v>2322539.5</v>
      </c>
      <c r="M15" s="29">
        <v>440267</v>
      </c>
      <c r="N15" s="29">
        <v>453606</v>
      </c>
      <c r="O15" s="29">
        <v>2137379</v>
      </c>
    </row>
    <row r="16" spans="1:15" x14ac:dyDescent="0.3">
      <c r="A16" s="13" t="s">
        <v>73</v>
      </c>
      <c r="B16" s="29">
        <v>1147932</v>
      </c>
      <c r="C16" s="29">
        <v>1197168.75</v>
      </c>
      <c r="D16" s="29">
        <v>1860570.5</v>
      </c>
      <c r="E16" s="29">
        <v>1993988</v>
      </c>
      <c r="F16" s="29">
        <v>351126</v>
      </c>
      <c r="G16" s="29">
        <f t="shared" si="2"/>
        <v>1401894.8333333333</v>
      </c>
      <c r="H16" s="29">
        <v>238283</v>
      </c>
      <c r="I16" s="29">
        <v>78665</v>
      </c>
      <c r="J16" s="29">
        <v>2399908</v>
      </c>
      <c r="K16" s="29">
        <v>1488513</v>
      </c>
      <c r="L16" s="29">
        <v>4019130</v>
      </c>
      <c r="M16" s="29">
        <v>2104309</v>
      </c>
      <c r="N16" s="29">
        <v>815831</v>
      </c>
      <c r="O16" s="29">
        <v>1842622</v>
      </c>
    </row>
    <row r="17" spans="1:15" ht="15" thickBot="1" x14ac:dyDescent="0.35">
      <c r="A17" s="30" t="s">
        <v>103</v>
      </c>
      <c r="B17" s="29">
        <v>88173</v>
      </c>
      <c r="C17" s="29">
        <v>185767.25</v>
      </c>
      <c r="D17" s="29">
        <v>435261</v>
      </c>
      <c r="E17" s="29">
        <v>203409.5</v>
      </c>
      <c r="F17" s="29">
        <v>0</v>
      </c>
      <c r="G17" s="29">
        <f t="shared" si="2"/>
        <v>212890.16666666666</v>
      </c>
      <c r="H17" s="29">
        <v>0</v>
      </c>
      <c r="I17" s="29">
        <v>77126</v>
      </c>
      <c r="J17" s="29">
        <v>0</v>
      </c>
      <c r="K17" s="29">
        <v>0</v>
      </c>
      <c r="L17" s="29">
        <v>255559</v>
      </c>
      <c r="M17" s="29">
        <v>731510</v>
      </c>
      <c r="N17" s="29">
        <v>103379</v>
      </c>
      <c r="O17" s="29">
        <v>1424919</v>
      </c>
    </row>
    <row r="18" spans="1:15" s="58" customFormat="1" ht="15" thickBot="1" x14ac:dyDescent="0.35">
      <c r="A18" s="31" t="s">
        <v>87</v>
      </c>
      <c r="B18" s="111">
        <f>SUM(B15:B17)</f>
        <v>2382896.2000000002</v>
      </c>
      <c r="C18" s="111">
        <f t="shared" ref="C18:O18" si="3">SUM(C15:C17)</f>
        <v>2994742.5</v>
      </c>
      <c r="D18" s="111">
        <f t="shared" si="3"/>
        <v>2969474.5</v>
      </c>
      <c r="E18" s="111">
        <f t="shared" si="3"/>
        <v>3422170.5</v>
      </c>
      <c r="F18" s="111">
        <f t="shared" si="3"/>
        <v>854139</v>
      </c>
      <c r="G18" s="111">
        <f t="shared" si="3"/>
        <v>2415261.333333333</v>
      </c>
      <c r="H18" s="111">
        <f t="shared" si="3"/>
        <v>497872</v>
      </c>
      <c r="I18" s="111">
        <f t="shared" si="3"/>
        <v>259443</v>
      </c>
      <c r="J18" s="111">
        <f t="shared" si="3"/>
        <v>4581575</v>
      </c>
      <c r="K18" s="111">
        <f t="shared" si="3"/>
        <v>2673644</v>
      </c>
      <c r="L18" s="111">
        <f t="shared" si="3"/>
        <v>6597228.5</v>
      </c>
      <c r="M18" s="111">
        <f t="shared" si="3"/>
        <v>3276086</v>
      </c>
      <c r="N18" s="111">
        <f t="shared" si="3"/>
        <v>1372816</v>
      </c>
      <c r="O18" s="111">
        <f t="shared" si="3"/>
        <v>5404920</v>
      </c>
    </row>
    <row r="19" spans="1:15" s="58" customFormat="1" ht="15" thickBot="1" x14ac:dyDescent="0.35">
      <c r="A19" s="59" t="s">
        <v>62</v>
      </c>
      <c r="B19" s="112">
        <f>+B14+B18</f>
        <v>11681679.199999999</v>
      </c>
      <c r="C19" s="112">
        <f t="shared" ref="C19:O19" si="4">+C14+C18</f>
        <v>13649519.5</v>
      </c>
      <c r="D19" s="112">
        <f t="shared" si="4"/>
        <v>24568376</v>
      </c>
      <c r="E19" s="112">
        <f t="shared" si="4"/>
        <v>36000665</v>
      </c>
      <c r="F19" s="112">
        <f t="shared" si="4"/>
        <v>5088257</v>
      </c>
      <c r="G19" s="112">
        <f t="shared" si="4"/>
        <v>21885766</v>
      </c>
      <c r="H19" s="112">
        <f t="shared" si="4"/>
        <v>9421748</v>
      </c>
      <c r="I19" s="112">
        <f t="shared" si="4"/>
        <v>1287860</v>
      </c>
      <c r="J19" s="112">
        <f t="shared" si="4"/>
        <v>22183009</v>
      </c>
      <c r="K19" s="112">
        <f t="shared" si="4"/>
        <v>33382818</v>
      </c>
      <c r="L19" s="112">
        <f t="shared" si="4"/>
        <v>20892911</v>
      </c>
      <c r="M19" s="112">
        <f t="shared" si="4"/>
        <v>9713461</v>
      </c>
      <c r="N19" s="112">
        <f t="shared" si="4"/>
        <v>4429203</v>
      </c>
      <c r="O19" s="112">
        <f t="shared" si="4"/>
        <v>18752591</v>
      </c>
    </row>
    <row r="20" spans="1:15" x14ac:dyDescent="0.3">
      <c r="A20" s="33" t="s">
        <v>1</v>
      </c>
      <c r="B20" s="29">
        <v>16047</v>
      </c>
      <c r="C20" s="29">
        <v>14347</v>
      </c>
      <c r="D20" s="29">
        <v>824</v>
      </c>
      <c r="E20" s="29">
        <v>5086</v>
      </c>
      <c r="F20" s="29">
        <v>5</v>
      </c>
      <c r="G20" s="29">
        <f>+D20+E20+F20</f>
        <v>5915</v>
      </c>
      <c r="H20" s="29">
        <v>390</v>
      </c>
      <c r="I20" s="29">
        <v>263</v>
      </c>
      <c r="J20" s="29">
        <v>3797</v>
      </c>
      <c r="K20" s="29">
        <v>48</v>
      </c>
      <c r="L20" s="29">
        <v>754</v>
      </c>
      <c r="M20" s="29">
        <v>468</v>
      </c>
      <c r="N20" s="29">
        <v>7</v>
      </c>
      <c r="O20" s="29">
        <v>628</v>
      </c>
    </row>
    <row r="21" spans="1:15" x14ac:dyDescent="0.3">
      <c r="A21" s="13" t="s">
        <v>2</v>
      </c>
      <c r="B21" s="29">
        <v>2498</v>
      </c>
      <c r="C21" s="29">
        <v>1392</v>
      </c>
      <c r="D21" s="29">
        <v>114</v>
      </c>
      <c r="E21" s="29">
        <v>486</v>
      </c>
      <c r="F21" s="29">
        <v>182</v>
      </c>
      <c r="G21" s="29">
        <f t="shared" ref="G21:G22" si="5">+D21+E21+F21</f>
        <v>782</v>
      </c>
      <c r="H21" s="29">
        <v>83</v>
      </c>
      <c r="I21" s="29">
        <v>54</v>
      </c>
      <c r="J21" s="29">
        <v>700</v>
      </c>
      <c r="K21" s="29">
        <v>52</v>
      </c>
      <c r="L21" s="29">
        <v>556</v>
      </c>
      <c r="M21" s="29">
        <v>78</v>
      </c>
      <c r="N21" s="29">
        <v>26</v>
      </c>
      <c r="O21" s="29">
        <v>107</v>
      </c>
    </row>
    <row r="22" spans="1:15" ht="15" thickBot="1" x14ac:dyDescent="0.35">
      <c r="A22" s="36" t="s">
        <v>61</v>
      </c>
      <c r="B22" s="29">
        <v>233</v>
      </c>
      <c r="C22" s="29">
        <v>20</v>
      </c>
      <c r="D22" s="29">
        <v>19</v>
      </c>
      <c r="E22" s="29">
        <v>36</v>
      </c>
      <c r="F22" s="29">
        <v>1</v>
      </c>
      <c r="G22" s="29">
        <f t="shared" si="5"/>
        <v>56</v>
      </c>
      <c r="H22" s="29">
        <v>0</v>
      </c>
      <c r="I22" s="29">
        <v>1</v>
      </c>
      <c r="J22" s="29">
        <v>2</v>
      </c>
      <c r="K22" s="29">
        <v>2</v>
      </c>
      <c r="L22" s="29">
        <v>2</v>
      </c>
      <c r="M22" s="29">
        <v>1</v>
      </c>
      <c r="N22" s="29">
        <v>2</v>
      </c>
      <c r="O22" s="29">
        <v>5</v>
      </c>
    </row>
    <row r="23" spans="1:15" ht="15" thickBot="1" x14ac:dyDescent="0.35"/>
    <row r="24" spans="1:15" ht="15" thickBot="1" x14ac:dyDescent="0.35">
      <c r="A24" s="252" t="s">
        <v>93</v>
      </c>
      <c r="B24" s="258"/>
      <c r="C24" s="258"/>
      <c r="D24" s="258"/>
      <c r="E24" s="258"/>
      <c r="F24" s="258"/>
      <c r="G24" s="258"/>
      <c r="H24" s="258"/>
      <c r="I24" s="258"/>
      <c r="J24" s="258"/>
      <c r="K24" s="258"/>
      <c r="L24" s="258"/>
      <c r="M24" s="258"/>
      <c r="N24" s="258"/>
      <c r="O24" s="259"/>
    </row>
    <row r="25" spans="1:15" x14ac:dyDescent="0.3">
      <c r="A25" s="26" t="s">
        <v>63</v>
      </c>
      <c r="B25" s="63">
        <f>+B5/B$19</f>
        <v>6.9048925774301356E-2</v>
      </c>
      <c r="C25" s="63">
        <f t="shared" ref="C25:L25" si="6">+C5/C$19</f>
        <v>5.8513176965680001E-2</v>
      </c>
      <c r="D25" s="63">
        <f t="shared" si="6"/>
        <v>6.2500427378675741E-2</v>
      </c>
      <c r="E25" s="63">
        <f t="shared" si="6"/>
        <v>7.3338214724644676E-2</v>
      </c>
      <c r="F25" s="63">
        <f t="shared" ref="F25" si="7">+F5/F$19</f>
        <v>8.4479419966404998E-2</v>
      </c>
      <c r="G25" s="63">
        <f t="shared" si="6"/>
        <v>7.0146223501308252E-2</v>
      </c>
      <c r="H25" s="63">
        <f t="shared" si="6"/>
        <v>0.12787436046899153</v>
      </c>
      <c r="I25" s="63">
        <f t="shared" si="6"/>
        <v>8.4428431661826592E-2</v>
      </c>
      <c r="J25" s="63">
        <f t="shared" si="6"/>
        <v>5.7517084359475307E-2</v>
      </c>
      <c r="K25" s="63">
        <f t="shared" si="6"/>
        <v>0.6995894414905296</v>
      </c>
      <c r="L25" s="63">
        <f t="shared" si="6"/>
        <v>0.29920940648241884</v>
      </c>
      <c r="M25" s="63">
        <f t="shared" ref="M25:N25" si="8">+M5/M$19</f>
        <v>5.9710436887531644E-2</v>
      </c>
      <c r="N25" s="63">
        <f t="shared" si="8"/>
        <v>8.0192757026489869E-3</v>
      </c>
      <c r="O25" s="63">
        <f t="shared" ref="O25" si="9">+O5/O$19</f>
        <v>3.8318331584152827E-2</v>
      </c>
    </row>
    <row r="26" spans="1:15" x14ac:dyDescent="0.3">
      <c r="A26" s="44" t="s">
        <v>64</v>
      </c>
      <c r="B26" s="42">
        <f t="shared" ref="B26:L26" si="10">+B6/B$19</f>
        <v>1.4815763815873321E-2</v>
      </c>
      <c r="C26" s="42">
        <f t="shared" si="10"/>
        <v>1.1319995550026505E-2</v>
      </c>
      <c r="D26" s="42">
        <f t="shared" si="10"/>
        <v>5.6318557644998594E-2</v>
      </c>
      <c r="E26" s="42">
        <f t="shared" si="10"/>
        <v>0.10804876798803578</v>
      </c>
      <c r="F26" s="42">
        <f t="shared" ref="F26" si="11">+F6/F$19</f>
        <v>5.9658543190723265E-2</v>
      </c>
      <c r="G26" s="42">
        <f t="shared" si="10"/>
        <v>8.4941677009005151E-2</v>
      </c>
      <c r="H26" s="42">
        <f t="shared" si="10"/>
        <v>6.8755925121325681E-2</v>
      </c>
      <c r="I26" s="42">
        <f t="shared" si="10"/>
        <v>4.1550323792958865E-2</v>
      </c>
      <c r="J26" s="42">
        <f t="shared" si="10"/>
        <v>6.0863880098502417E-2</v>
      </c>
      <c r="K26" s="42">
        <f t="shared" si="10"/>
        <v>5.4231491182080557E-3</v>
      </c>
      <c r="L26" s="42">
        <f t="shared" si="10"/>
        <v>5.2166019373748353E-3</v>
      </c>
      <c r="M26" s="42">
        <f t="shared" ref="M26:N26" si="12">+M6/M$19</f>
        <v>3.6422548049557205E-2</v>
      </c>
      <c r="N26" s="42">
        <f t="shared" si="12"/>
        <v>0</v>
      </c>
      <c r="O26" s="42">
        <f t="shared" ref="O26" si="13">+O6/O$19</f>
        <v>3.0582440581144225E-2</v>
      </c>
    </row>
    <row r="27" spans="1:15" x14ac:dyDescent="0.3">
      <c r="A27" s="44" t="s">
        <v>65</v>
      </c>
      <c r="B27" s="42">
        <f t="shared" ref="B27:L27" si="14">+B7/B$19</f>
        <v>7.3337401698207912E-3</v>
      </c>
      <c r="C27" s="42">
        <f t="shared" si="14"/>
        <v>9.4586479765826192E-3</v>
      </c>
      <c r="D27" s="42">
        <f t="shared" si="14"/>
        <v>8.4515150696163233E-4</v>
      </c>
      <c r="E27" s="42">
        <f t="shared" si="14"/>
        <v>2.4263996234514E-3</v>
      </c>
      <c r="F27" s="42">
        <f t="shared" ref="F27" si="15">+F7/F$19</f>
        <v>1.671436800460354E-2</v>
      </c>
      <c r="G27" s="42">
        <f t="shared" si="14"/>
        <v>2.9419882615333939E-3</v>
      </c>
      <c r="H27" s="42">
        <f t="shared" si="14"/>
        <v>2.0276492217792281E-3</v>
      </c>
      <c r="I27" s="42">
        <f t="shared" si="14"/>
        <v>3.7434193157641358E-3</v>
      </c>
      <c r="J27" s="42">
        <f t="shared" si="14"/>
        <v>6.6429220670649321E-4</v>
      </c>
      <c r="K27" s="42">
        <f t="shared" si="14"/>
        <v>7.1168048185746334E-3</v>
      </c>
      <c r="L27" s="42">
        <f t="shared" si="14"/>
        <v>6.033769061668812E-3</v>
      </c>
      <c r="M27" s="42">
        <f t="shared" ref="M27:N27" si="16">+M7/M$19</f>
        <v>1.4021057993644078E-2</v>
      </c>
      <c r="N27" s="42">
        <f t="shared" si="16"/>
        <v>6.5243566393321781E-2</v>
      </c>
      <c r="O27" s="42">
        <f t="shared" ref="O27" si="17">+O7/O$19</f>
        <v>2.462486383881566E-2</v>
      </c>
    </row>
    <row r="28" spans="1:15" x14ac:dyDescent="0.3">
      <c r="A28" s="44" t="s">
        <v>66</v>
      </c>
      <c r="B28" s="42">
        <f t="shared" ref="B28:L28" si="18">+B8/B$19</f>
        <v>8.489096327863549E-2</v>
      </c>
      <c r="C28" s="42">
        <f t="shared" si="18"/>
        <v>8.588780359630975E-2</v>
      </c>
      <c r="D28" s="42">
        <f t="shared" si="18"/>
        <v>9.038684526807958E-2</v>
      </c>
      <c r="E28" s="42">
        <f t="shared" si="18"/>
        <v>7.9599807392446778E-2</v>
      </c>
      <c r="F28" s="42">
        <f t="shared" ref="F28" si="19">+F8/F$19</f>
        <v>8.0489841609808627E-2</v>
      </c>
      <c r="G28" s="42">
        <f t="shared" si="18"/>
        <v>8.3705196031673423E-2</v>
      </c>
      <c r="H28" s="42">
        <f t="shared" si="18"/>
        <v>0.10398410146397463</v>
      </c>
      <c r="I28" s="42">
        <f t="shared" si="18"/>
        <v>0.10455872532728713</v>
      </c>
      <c r="J28" s="42">
        <f t="shared" si="18"/>
        <v>5.8893948967878973E-2</v>
      </c>
      <c r="K28" s="42">
        <f t="shared" si="18"/>
        <v>1.675646435840138E-2</v>
      </c>
      <c r="L28" s="42">
        <f t="shared" si="18"/>
        <v>0.15212738904597833</v>
      </c>
      <c r="M28" s="42">
        <f t="shared" ref="M28:N28" si="20">+M8/M$19</f>
        <v>0.22359095280250776</v>
      </c>
      <c r="N28" s="42">
        <f t="shared" si="20"/>
        <v>0.31514902342475609</v>
      </c>
      <c r="O28" s="42">
        <f t="shared" ref="O28" si="21">+O8/O$19</f>
        <v>0.19608565024427824</v>
      </c>
    </row>
    <row r="29" spans="1:15" x14ac:dyDescent="0.3">
      <c r="A29" s="44" t="s">
        <v>67</v>
      </c>
      <c r="B29" s="42">
        <f t="shared" ref="B29:L29" si="22">+B9/B$19</f>
        <v>0.15525648059227651</v>
      </c>
      <c r="C29" s="42">
        <f t="shared" si="22"/>
        <v>0.13772499464175278</v>
      </c>
      <c r="D29" s="42">
        <f t="shared" si="22"/>
        <v>3.0297138891068748E-2</v>
      </c>
      <c r="E29" s="42">
        <f t="shared" si="22"/>
        <v>9.8332891906302289E-2</v>
      </c>
      <c r="F29" s="42">
        <f t="shared" ref="F29" si="23">+F9/F$19</f>
        <v>9.0312851728990895E-2</v>
      </c>
      <c r="G29" s="42">
        <f t="shared" si="22"/>
        <v>7.2252988540588439E-2</v>
      </c>
      <c r="H29" s="42">
        <f t="shared" si="22"/>
        <v>7.4082855962609065E-2</v>
      </c>
      <c r="I29" s="42">
        <f t="shared" si="22"/>
        <v>8.1890112279285013E-2</v>
      </c>
      <c r="J29" s="42">
        <f t="shared" si="22"/>
        <v>7.8469156280827373E-2</v>
      </c>
      <c r="K29" s="42">
        <f t="shared" si="22"/>
        <v>5.8065649221105298E-2</v>
      </c>
      <c r="L29" s="42">
        <f t="shared" si="22"/>
        <v>5.5114004936889838E-2</v>
      </c>
      <c r="M29" s="42">
        <f t="shared" ref="M29:N29" si="24">+M9/M$19</f>
        <v>0</v>
      </c>
      <c r="N29" s="42">
        <f t="shared" si="24"/>
        <v>0</v>
      </c>
      <c r="O29" s="42">
        <f t="shared" ref="O29" si="25">+O9/O$19</f>
        <v>9.3374296917156669E-3</v>
      </c>
    </row>
    <row r="30" spans="1:15" x14ac:dyDescent="0.3">
      <c r="A30" s="44" t="s">
        <v>68</v>
      </c>
      <c r="B30" s="42">
        <f t="shared" ref="B30:L30" si="26">+B10/B$19</f>
        <v>5.1723711091124648E-2</v>
      </c>
      <c r="C30" s="42">
        <f t="shared" si="26"/>
        <v>5.1883108412717385E-2</v>
      </c>
      <c r="D30" s="42">
        <f t="shared" si="26"/>
        <v>4.6862234605982912E-2</v>
      </c>
      <c r="E30" s="42">
        <f t="shared" si="26"/>
        <v>5.5296714657909793E-2</v>
      </c>
      <c r="F30" s="42">
        <f t="shared" ref="F30" si="27">+F10/F$19</f>
        <v>5.997436843304102E-2</v>
      </c>
      <c r="G30" s="42">
        <f t="shared" si="26"/>
        <v>5.2503112449129412E-2</v>
      </c>
      <c r="H30" s="42">
        <f t="shared" si="26"/>
        <v>3.5799620197865617E-2</v>
      </c>
      <c r="I30" s="42">
        <f t="shared" si="26"/>
        <v>7.042069790194587E-2</v>
      </c>
      <c r="J30" s="42">
        <f t="shared" si="26"/>
        <v>3.6985830010707745E-2</v>
      </c>
      <c r="K30" s="42">
        <f t="shared" si="26"/>
        <v>2.2294193378162384E-2</v>
      </c>
      <c r="L30" s="42">
        <f t="shared" si="26"/>
        <v>2.4513051340715519E-2</v>
      </c>
      <c r="M30" s="42">
        <f t="shared" ref="M30:N30" si="28">+M10/M$19</f>
        <v>6.0678783803219061E-2</v>
      </c>
      <c r="N30" s="42">
        <f t="shared" si="28"/>
        <v>0.11917019834042378</v>
      </c>
      <c r="O30" s="42">
        <f t="shared" ref="O30" si="29">+O10/O$19</f>
        <v>1.0415893995661719E-2</v>
      </c>
    </row>
    <row r="31" spans="1:15" x14ac:dyDescent="0.3">
      <c r="A31" s="44" t="s">
        <v>69</v>
      </c>
      <c r="B31" s="42">
        <f t="shared" ref="B31:L31" si="30">+B11/B$19</f>
        <v>0.23141486371240191</v>
      </c>
      <c r="C31" s="42">
        <f t="shared" si="30"/>
        <v>0.24574147097265953</v>
      </c>
      <c r="D31" s="42">
        <f t="shared" si="30"/>
        <v>0.50167941503337465</v>
      </c>
      <c r="E31" s="42">
        <f t="shared" si="30"/>
        <v>0.41490700241231654</v>
      </c>
      <c r="F31" s="42">
        <f t="shared" ref="F31" si="31">+F11/F$19</f>
        <v>0.34615468518984005</v>
      </c>
      <c r="G31" s="42">
        <f t="shared" si="30"/>
        <v>0.44204835386311514</v>
      </c>
      <c r="H31" s="42">
        <f t="shared" si="30"/>
        <v>0.44631325312457942</v>
      </c>
      <c r="I31" s="42">
        <f t="shared" si="30"/>
        <v>0.35595483981178078</v>
      </c>
      <c r="J31" s="42">
        <f t="shared" si="30"/>
        <v>0.39574982816803617</v>
      </c>
      <c r="K31" s="42">
        <f t="shared" si="30"/>
        <v>8.632395863045475E-2</v>
      </c>
      <c r="L31" s="42">
        <f t="shared" si="30"/>
        <v>0.11956191743697181</v>
      </c>
      <c r="M31" s="42">
        <f t="shared" ref="M31:N31" si="32">+M11/M$19</f>
        <v>0.12930138907233993</v>
      </c>
      <c r="N31" s="42">
        <f t="shared" si="32"/>
        <v>0.18247142883268164</v>
      </c>
      <c r="O31" s="42">
        <f t="shared" ref="O31" si="33">+O11/O$19</f>
        <v>0.31230830982236002</v>
      </c>
    </row>
    <row r="32" spans="1:15" x14ac:dyDescent="0.3">
      <c r="A32" s="44" t="s">
        <v>70</v>
      </c>
      <c r="B32" s="42">
        <f t="shared" ref="B32:L32" si="34">+B12/B$19</f>
        <v>7.713815664446598E-2</v>
      </c>
      <c r="C32" s="42">
        <f t="shared" si="34"/>
        <v>9.2569632213060693E-2</v>
      </c>
      <c r="D32" s="42">
        <f t="shared" si="34"/>
        <v>2.7831062175212556E-2</v>
      </c>
      <c r="E32" s="42">
        <f t="shared" si="34"/>
        <v>4.3966854501159912E-2</v>
      </c>
      <c r="F32" s="42">
        <f t="shared" ref="F32" si="35">+F12/F$19</f>
        <v>9.435116976206194E-2</v>
      </c>
      <c r="G32" s="42">
        <f t="shared" si="34"/>
        <v>4.1833628304350876E-2</v>
      </c>
      <c r="H32" s="42">
        <f t="shared" si="34"/>
        <v>1.1866481676223988E-2</v>
      </c>
      <c r="I32" s="42">
        <f t="shared" si="34"/>
        <v>0</v>
      </c>
      <c r="J32" s="42">
        <f t="shared" si="34"/>
        <v>0</v>
      </c>
      <c r="K32" s="42">
        <f t="shared" si="34"/>
        <v>2.4339916420477146E-2</v>
      </c>
      <c r="L32" s="42">
        <f t="shared" si="34"/>
        <v>2.2459890821341269E-2</v>
      </c>
      <c r="M32" s="42">
        <f t="shared" ref="M32:N32" si="36">+M12/M$19</f>
        <v>4.9960565034440352E-3</v>
      </c>
      <c r="N32" s="42">
        <f t="shared" si="36"/>
        <v>0</v>
      </c>
      <c r="O32" s="42">
        <f t="shared" ref="O32" si="37">+O12/O$19</f>
        <v>3.7496898428595812E-2</v>
      </c>
    </row>
    <row r="33" spans="1:15" ht="15" thickBot="1" x14ac:dyDescent="0.35">
      <c r="A33" s="64" t="s">
        <v>71</v>
      </c>
      <c r="B33" s="126">
        <f t="shared" ref="B33:L33" si="38">+B13/B$19</f>
        <v>0.10439163575044931</v>
      </c>
      <c r="C33" s="126">
        <f t="shared" si="38"/>
        <v>8.749839142689235E-2</v>
      </c>
      <c r="D33" s="126">
        <f t="shared" si="38"/>
        <v>6.2413445642479581E-2</v>
      </c>
      <c r="E33" s="126">
        <f t="shared" si="38"/>
        <v>2.9024811069462191E-2</v>
      </c>
      <c r="F33" s="126">
        <f t="shared" ref="F33" si="39">+F13/F$19</f>
        <v>0</v>
      </c>
      <c r="G33" s="126">
        <f t="shared" si="38"/>
        <v>3.92691989853131E-2</v>
      </c>
      <c r="H33" s="126">
        <f t="shared" si="38"/>
        <v>7.6452904492881793E-2</v>
      </c>
      <c r="I33" s="126">
        <f t="shared" si="38"/>
        <v>5.6000652244809219E-2</v>
      </c>
      <c r="J33" s="126">
        <f t="shared" si="38"/>
        <v>0.10432065370392267</v>
      </c>
      <c r="K33" s="126">
        <f t="shared" si="38"/>
        <v>0</v>
      </c>
      <c r="L33" s="126">
        <f t="shared" si="38"/>
        <v>0</v>
      </c>
      <c r="M33" s="126">
        <f t="shared" ref="M33:N33" si="40">+M13/M$19</f>
        <v>0.13400599436184488</v>
      </c>
      <c r="N33" s="126">
        <f t="shared" si="40"/>
        <v>0</v>
      </c>
      <c r="O33" s="126">
        <f t="shared" ref="O33" si="41">+O13/O$19</f>
        <v>5.2607610329687242E-2</v>
      </c>
    </row>
    <row r="34" spans="1:15" ht="15" thickBot="1" x14ac:dyDescent="0.35">
      <c r="A34" s="143" t="s">
        <v>83</v>
      </c>
      <c r="B34" s="144">
        <f>+B14/B$19</f>
        <v>0.79601424082934935</v>
      </c>
      <c r="C34" s="144">
        <f t="shared" ref="C34:G34" si="42">+C13/C$18</f>
        <v>0.39880256816738002</v>
      </c>
      <c r="D34" s="144">
        <f t="shared" si="42"/>
        <v>0.51638665359813662</v>
      </c>
      <c r="E34" s="152">
        <f t="shared" si="42"/>
        <v>0.30533618941546015</v>
      </c>
      <c r="F34" s="152">
        <f t="shared" ref="F34" si="43">+F13/F$18</f>
        <v>0</v>
      </c>
      <c r="G34" s="144">
        <f t="shared" si="42"/>
        <v>0.35583582121686214</v>
      </c>
      <c r="H34" s="144">
        <f t="shared" ref="H34:L34" si="44">+H13/H$18</f>
        <v>1.4467975704598772</v>
      </c>
      <c r="I34" s="144">
        <f t="shared" si="44"/>
        <v>0.27798398877595465</v>
      </c>
      <c r="J34" s="144">
        <f t="shared" si="44"/>
        <v>0.50509835591472363</v>
      </c>
      <c r="K34" s="144">
        <f t="shared" si="44"/>
        <v>0</v>
      </c>
      <c r="L34" s="144">
        <f t="shared" si="44"/>
        <v>0</v>
      </c>
      <c r="M34" s="144">
        <f t="shared" ref="M34:N34" si="45">+M13/M$18</f>
        <v>0.39732229251613055</v>
      </c>
      <c r="N34" s="144">
        <f t="shared" si="45"/>
        <v>0</v>
      </c>
      <c r="O34" s="145">
        <f t="shared" ref="O34" si="46">+O13/O$18</f>
        <v>0.18252425567815989</v>
      </c>
    </row>
    <row r="35" spans="1:15" x14ac:dyDescent="0.3">
      <c r="A35" s="26" t="s">
        <v>72</v>
      </c>
      <c r="B35" s="63">
        <f>+B15/B$19</f>
        <v>9.8170064454432202E-2</v>
      </c>
      <c r="C35" s="63">
        <f t="shared" ref="C35:L35" si="47">+C15/C$19</f>
        <v>0.11808521904379125</v>
      </c>
      <c r="D35" s="63">
        <f t="shared" si="47"/>
        <v>2.7419109834528745E-2</v>
      </c>
      <c r="E35" s="63">
        <f t="shared" si="47"/>
        <v>3.4020843781635703E-2</v>
      </c>
      <c r="F35" s="63">
        <f t="shared" ref="F35" si="48">+F15/F$19</f>
        <v>9.8857624526434096E-2</v>
      </c>
      <c r="G35" s="63">
        <f t="shared" si="47"/>
        <v>3.657520295763618E-2</v>
      </c>
      <c r="H35" s="63">
        <f t="shared" si="47"/>
        <v>2.7552106042318263E-2</v>
      </c>
      <c r="I35" s="63">
        <f t="shared" si="47"/>
        <v>8.0483903529886783E-2</v>
      </c>
      <c r="J35" s="63">
        <f t="shared" si="47"/>
        <v>9.8348560377900046E-2</v>
      </c>
      <c r="K35" s="63">
        <f t="shared" si="47"/>
        <v>3.5501227008456863E-2</v>
      </c>
      <c r="L35" s="63">
        <f t="shared" si="47"/>
        <v>0.11116399720460207</v>
      </c>
      <c r="M35" s="63">
        <f t="shared" ref="M35:N35" si="49">+M15/M$19</f>
        <v>4.5325450938651014E-2</v>
      </c>
      <c r="N35" s="63">
        <f t="shared" si="49"/>
        <v>0.10241255593839343</v>
      </c>
      <c r="O35" s="63">
        <f t="shared" ref="O35" si="50">+O15/O$19</f>
        <v>0.11397779645490055</v>
      </c>
    </row>
    <row r="36" spans="1:15" x14ac:dyDescent="0.3">
      <c r="A36" s="44" t="s">
        <v>73</v>
      </c>
      <c r="B36" s="42">
        <f t="shared" ref="B36:L36" si="51">+B16/B$19</f>
        <v>9.8267721647415221E-2</v>
      </c>
      <c r="C36" s="42">
        <f t="shared" si="51"/>
        <v>8.770775777125342E-2</v>
      </c>
      <c r="D36" s="42">
        <f t="shared" si="51"/>
        <v>7.5730300610834023E-2</v>
      </c>
      <c r="E36" s="42">
        <f t="shared" si="51"/>
        <v>5.5387532424748268E-2</v>
      </c>
      <c r="F36" s="42">
        <f t="shared" ref="F36" si="52">+F16/F$19</f>
        <v>6.9007127588091563E-2</v>
      </c>
      <c r="G36" s="42">
        <f t="shared" si="51"/>
        <v>6.4055095596532163E-2</v>
      </c>
      <c r="H36" s="42">
        <f t="shared" si="51"/>
        <v>2.5290742227450789E-2</v>
      </c>
      <c r="I36" s="42">
        <f t="shared" si="51"/>
        <v>6.1081949901386795E-2</v>
      </c>
      <c r="J36" s="42">
        <f t="shared" si="51"/>
        <v>0.10818676582604281</v>
      </c>
      <c r="K36" s="42">
        <f t="shared" si="51"/>
        <v>4.4589195555629846E-2</v>
      </c>
      <c r="L36" s="42">
        <f t="shared" si="51"/>
        <v>0.19236811950235178</v>
      </c>
      <c r="M36" s="42">
        <f t="shared" ref="M36:N36" si="53">+M16/M$19</f>
        <v>0.2166384360836987</v>
      </c>
      <c r="N36" s="42">
        <f t="shared" si="53"/>
        <v>0.18419363483678666</v>
      </c>
      <c r="O36" s="42">
        <f t="shared" ref="O36" si="54">+O16/O$19</f>
        <v>9.8259595167409133E-2</v>
      </c>
    </row>
    <row r="37" spans="1:15" ht="15" thickBot="1" x14ac:dyDescent="0.35">
      <c r="A37" s="64" t="s">
        <v>74</v>
      </c>
      <c r="B37" s="126">
        <f t="shared" ref="B37:L37" si="55">+B17/B$19</f>
        <v>7.547973068803328E-3</v>
      </c>
      <c r="C37" s="126">
        <f t="shared" si="55"/>
        <v>1.3609801429273755E-2</v>
      </c>
      <c r="D37" s="126">
        <f t="shared" si="55"/>
        <v>1.7716311407803269E-2</v>
      </c>
      <c r="E37" s="126">
        <f t="shared" si="55"/>
        <v>5.6501595178866833E-3</v>
      </c>
      <c r="F37" s="126">
        <f t="shared" ref="F37" si="56">+F17/F$19</f>
        <v>0</v>
      </c>
      <c r="G37" s="126">
        <f t="shared" si="55"/>
        <v>9.7273344998144752E-3</v>
      </c>
      <c r="H37" s="126">
        <f t="shared" si="55"/>
        <v>0</v>
      </c>
      <c r="I37" s="126">
        <f t="shared" si="55"/>
        <v>5.9886944233068812E-2</v>
      </c>
      <c r="J37" s="126">
        <f t="shared" si="55"/>
        <v>0</v>
      </c>
      <c r="K37" s="126">
        <f t="shared" si="55"/>
        <v>0</v>
      </c>
      <c r="L37" s="126">
        <f t="shared" si="55"/>
        <v>1.2231852229686901E-2</v>
      </c>
      <c r="M37" s="126">
        <f t="shared" ref="M37:N37" si="57">+M17/M$19</f>
        <v>7.5308893503561708E-2</v>
      </c>
      <c r="N37" s="126">
        <f t="shared" si="57"/>
        <v>2.3340316530987629E-2</v>
      </c>
      <c r="O37" s="126">
        <f t="shared" ref="O37" si="58">+O17/O$19</f>
        <v>7.5985179861278909E-2</v>
      </c>
    </row>
    <row r="38" spans="1:15" x14ac:dyDescent="0.3">
      <c r="A38" s="146" t="s">
        <v>87</v>
      </c>
      <c r="B38" s="147">
        <f>+B18/B$19</f>
        <v>0.20398575917065076</v>
      </c>
      <c r="C38" s="147">
        <f t="shared" ref="C38:L38" si="59">+C18/C$19</f>
        <v>0.21940277824431842</v>
      </c>
      <c r="D38" s="147">
        <f t="shared" si="59"/>
        <v>0.12086572185316603</v>
      </c>
      <c r="E38" s="147">
        <f t="shared" si="59"/>
        <v>9.5058535724270643E-2</v>
      </c>
      <c r="F38" s="147">
        <f t="shared" ref="F38" si="60">+F18/F$19</f>
        <v>0.16786475211452567</v>
      </c>
      <c r="G38" s="147">
        <f t="shared" si="59"/>
        <v>0.1103576330539828</v>
      </c>
      <c r="H38" s="147">
        <f t="shared" si="59"/>
        <v>5.2842848269769052E-2</v>
      </c>
      <c r="I38" s="147">
        <f t="shared" si="59"/>
        <v>0.2014527976643424</v>
      </c>
      <c r="J38" s="147">
        <f t="shared" si="59"/>
        <v>0.20653532620394285</v>
      </c>
      <c r="K38" s="147">
        <f t="shared" si="59"/>
        <v>8.0090422564086716E-2</v>
      </c>
      <c r="L38" s="147">
        <f t="shared" si="59"/>
        <v>0.31576396893664077</v>
      </c>
      <c r="M38" s="147">
        <f t="shared" ref="M38:N38" si="61">+M18/M$19</f>
        <v>0.33727278052591142</v>
      </c>
      <c r="N38" s="147">
        <f t="shared" si="61"/>
        <v>0.30994650730616774</v>
      </c>
      <c r="O38" s="148">
        <f t="shared" ref="O38" si="62">+O18/O$19</f>
        <v>0.2882225714835886</v>
      </c>
    </row>
    <row r="39" spans="1:15" ht="15" thickBot="1" x14ac:dyDescent="0.35">
      <c r="A39" s="149" t="s">
        <v>88</v>
      </c>
      <c r="B39" s="150">
        <f>+B19/B$19</f>
        <v>1</v>
      </c>
      <c r="C39" s="150">
        <f t="shared" ref="C39:L39" si="63">+C19/C$19</f>
        <v>1</v>
      </c>
      <c r="D39" s="150">
        <f t="shared" si="63"/>
        <v>1</v>
      </c>
      <c r="E39" s="150">
        <f t="shared" si="63"/>
        <v>1</v>
      </c>
      <c r="F39" s="150">
        <f t="shared" ref="F39" si="64">+F19/F$19</f>
        <v>1</v>
      </c>
      <c r="G39" s="150">
        <f t="shared" si="63"/>
        <v>1</v>
      </c>
      <c r="H39" s="150">
        <f t="shared" si="63"/>
        <v>1</v>
      </c>
      <c r="I39" s="150">
        <f t="shared" si="63"/>
        <v>1</v>
      </c>
      <c r="J39" s="150">
        <f t="shared" si="63"/>
        <v>1</v>
      </c>
      <c r="K39" s="150">
        <f t="shared" si="63"/>
        <v>1</v>
      </c>
      <c r="L39" s="150">
        <f t="shared" si="63"/>
        <v>1</v>
      </c>
      <c r="M39" s="150">
        <f t="shared" ref="M39:N39" si="65">+M19/M$19</f>
        <v>1</v>
      </c>
      <c r="N39" s="150">
        <f t="shared" si="65"/>
        <v>1</v>
      </c>
      <c r="O39" s="151">
        <f t="shared" ref="O39" si="66">+O19/O$19</f>
        <v>1</v>
      </c>
    </row>
    <row r="40" spans="1:15" x14ac:dyDescent="0.3">
      <c r="C40" s="9"/>
      <c r="E40" s="51"/>
      <c r="F40" s="51"/>
    </row>
    <row r="41" spans="1:15" x14ac:dyDescent="0.3">
      <c r="A41" s="9" t="s">
        <v>417</v>
      </c>
      <c r="C41" s="9"/>
      <c r="E41" s="51"/>
      <c r="F41" s="51"/>
    </row>
    <row r="42" spans="1:15" x14ac:dyDescent="0.3">
      <c r="A42" s="9" t="s">
        <v>418</v>
      </c>
      <c r="C42" s="9"/>
      <c r="E42" s="51"/>
      <c r="F42" s="51"/>
    </row>
    <row r="43" spans="1:15" x14ac:dyDescent="0.3">
      <c r="C43" s="9"/>
      <c r="E43" s="51"/>
      <c r="F43" s="51"/>
    </row>
    <row r="44" spans="1:15" x14ac:dyDescent="0.3">
      <c r="A44" s="52">
        <v>41164</v>
      </c>
      <c r="C44" s="9"/>
      <c r="E44" s="51"/>
      <c r="F44" s="51"/>
    </row>
    <row r="45" spans="1:15" x14ac:dyDescent="0.3">
      <c r="F45" s="110"/>
      <c r="G45" s="110"/>
      <c r="H45" s="21"/>
      <c r="I45" s="21"/>
      <c r="J45" s="21"/>
      <c r="K45" s="21"/>
      <c r="L45" s="21"/>
    </row>
    <row r="46" spans="1:15" x14ac:dyDescent="0.3">
      <c r="F46" s="110"/>
      <c r="G46" s="110"/>
      <c r="H46" s="21"/>
      <c r="I46" s="21"/>
      <c r="J46" s="21"/>
      <c r="K46" s="21"/>
      <c r="L46" s="21"/>
    </row>
    <row r="47" spans="1:15" x14ac:dyDescent="0.3">
      <c r="F47" s="110"/>
      <c r="G47" s="110"/>
      <c r="H47" s="21"/>
      <c r="I47" s="21"/>
      <c r="J47" s="21"/>
      <c r="K47" s="21"/>
      <c r="L47" s="21"/>
    </row>
    <row r="48" spans="1:15" x14ac:dyDescent="0.3">
      <c r="F48" s="110"/>
      <c r="G48" s="110"/>
      <c r="H48" s="21"/>
      <c r="I48" s="21"/>
      <c r="J48" s="21"/>
      <c r="K48" s="21"/>
      <c r="L48" s="21"/>
    </row>
    <row r="49" spans="6:12" x14ac:dyDescent="0.3">
      <c r="F49" s="110"/>
      <c r="G49" s="110"/>
      <c r="H49" s="21"/>
      <c r="I49" s="21"/>
      <c r="J49" s="21"/>
      <c r="K49" s="21"/>
      <c r="L49" s="21"/>
    </row>
    <row r="50" spans="6:12" x14ac:dyDescent="0.3">
      <c r="F50" s="110"/>
      <c r="G50" s="110"/>
      <c r="H50" s="21"/>
      <c r="I50" s="21"/>
      <c r="J50" s="21"/>
      <c r="K50" s="21"/>
      <c r="L50" s="21"/>
    </row>
    <row r="51" spans="6:12" x14ac:dyDescent="0.3">
      <c r="F51" s="110"/>
      <c r="G51" s="110"/>
      <c r="H51" s="21"/>
      <c r="I51" s="21"/>
      <c r="J51" s="21"/>
      <c r="K51" s="21"/>
      <c r="L51" s="21"/>
    </row>
    <row r="52" spans="6:12" x14ac:dyDescent="0.3">
      <c r="F52" s="110"/>
      <c r="G52" s="110"/>
      <c r="H52" s="21"/>
      <c r="I52" s="21"/>
      <c r="J52" s="21"/>
      <c r="K52" s="21"/>
      <c r="L52" s="21"/>
    </row>
    <row r="53" spans="6:12" x14ac:dyDescent="0.3">
      <c r="F53" s="110"/>
      <c r="G53" s="110"/>
      <c r="H53" s="21"/>
      <c r="I53" s="21"/>
      <c r="J53" s="21"/>
      <c r="K53" s="21"/>
      <c r="L53" s="21"/>
    </row>
    <row r="54" spans="6:12" x14ac:dyDescent="0.3">
      <c r="F54" s="110"/>
      <c r="G54" s="110"/>
      <c r="H54" s="21"/>
      <c r="I54" s="21"/>
      <c r="J54" s="21"/>
      <c r="K54" s="21"/>
      <c r="L54" s="21"/>
    </row>
  </sheetData>
  <mergeCells count="3">
    <mergeCell ref="A24:O24"/>
    <mergeCell ref="A1:O1"/>
    <mergeCell ref="A2:O2"/>
  </mergeCells>
  <hyperlinks>
    <hyperlink ref="A1:L1" location="CONTENIDO!A1" display="EMPRESAS DE TRANSPORTE AÉREO PASAJEROS REGULAR NACIONAL   -  COSTOS DE OPERACIÓN POR TIPO DE AERONAVE   "/>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K17" sqref="K17"/>
    </sheetView>
  </sheetViews>
  <sheetFormatPr baseColWidth="10" defaultRowHeight="14.4" x14ac:dyDescent="0.3"/>
  <cols>
    <col min="1" max="1" width="30.6328125" style="9" customWidth="1"/>
    <col min="2" max="2" width="13.1796875" style="9" customWidth="1"/>
    <col min="3" max="3" width="12.7265625" style="9" customWidth="1"/>
    <col min="4" max="7" width="13.6328125" style="9" customWidth="1"/>
    <col min="8" max="16384" width="10.90625" style="9"/>
  </cols>
  <sheetData>
    <row r="1" spans="1:7" x14ac:dyDescent="0.3">
      <c r="A1" s="265" t="s">
        <v>326</v>
      </c>
      <c r="B1" s="266"/>
      <c r="C1" s="266"/>
      <c r="D1" s="266"/>
      <c r="E1" s="266"/>
      <c r="F1" s="266"/>
      <c r="G1" s="266"/>
    </row>
    <row r="2" spans="1:7" x14ac:dyDescent="0.3">
      <c r="A2" s="267" t="s">
        <v>409</v>
      </c>
      <c r="B2" s="268"/>
      <c r="C2" s="268"/>
      <c r="D2" s="268"/>
      <c r="E2" s="268"/>
      <c r="F2" s="268"/>
      <c r="G2" s="268"/>
    </row>
    <row r="3" spans="1:7" ht="15" thickBot="1" x14ac:dyDescent="0.35"/>
    <row r="4" spans="1:7" ht="15" thickBot="1" x14ac:dyDescent="0.35">
      <c r="A4" s="142" t="s">
        <v>0</v>
      </c>
      <c r="B4" s="142" t="s">
        <v>20</v>
      </c>
      <c r="C4" s="142" t="s">
        <v>164</v>
      </c>
      <c r="D4" s="142" t="s">
        <v>18</v>
      </c>
      <c r="E4" s="142" t="s">
        <v>4</v>
      </c>
      <c r="F4" s="142" t="s">
        <v>408</v>
      </c>
      <c r="G4" s="142" t="s">
        <v>370</v>
      </c>
    </row>
    <row r="5" spans="1:7" x14ac:dyDescent="0.3">
      <c r="A5" s="33" t="s">
        <v>63</v>
      </c>
      <c r="B5" s="153">
        <v>3187514.5</v>
      </c>
      <c r="C5" s="153">
        <v>1228998</v>
      </c>
      <c r="D5" s="153">
        <v>1855273.5</v>
      </c>
      <c r="E5" s="34">
        <v>925000</v>
      </c>
      <c r="F5" s="153">
        <v>1237409</v>
      </c>
      <c r="G5" s="34">
        <v>0</v>
      </c>
    </row>
    <row r="6" spans="1:7" x14ac:dyDescent="0.3">
      <c r="A6" s="13" t="s">
        <v>325</v>
      </c>
      <c r="B6" s="153">
        <v>0</v>
      </c>
      <c r="C6" s="153">
        <v>0</v>
      </c>
      <c r="D6" s="153">
        <v>0</v>
      </c>
      <c r="E6" s="29">
        <v>0</v>
      </c>
      <c r="F6" s="153">
        <v>2313</v>
      </c>
      <c r="G6" s="29">
        <v>67065</v>
      </c>
    </row>
    <row r="7" spans="1:7" x14ac:dyDescent="0.3">
      <c r="A7" s="13" t="s">
        <v>100</v>
      </c>
      <c r="B7" s="153">
        <v>563369</v>
      </c>
      <c r="C7" s="153">
        <v>180737</v>
      </c>
      <c r="D7" s="153">
        <v>101727.5</v>
      </c>
      <c r="E7" s="29">
        <v>1041000</v>
      </c>
      <c r="F7" s="153">
        <v>29424.5</v>
      </c>
      <c r="G7" s="29">
        <v>0</v>
      </c>
    </row>
    <row r="8" spans="1:7" x14ac:dyDescent="0.3">
      <c r="A8" s="13" t="s">
        <v>66</v>
      </c>
      <c r="B8" s="153">
        <v>1766022.5</v>
      </c>
      <c r="C8" s="153">
        <v>3088147</v>
      </c>
      <c r="D8" s="153">
        <v>4237090.5</v>
      </c>
      <c r="E8" s="29">
        <v>1731776</v>
      </c>
      <c r="F8" s="153">
        <v>1519900</v>
      </c>
      <c r="G8" s="29">
        <v>1346665</v>
      </c>
    </row>
    <row r="9" spans="1:7" x14ac:dyDescent="0.3">
      <c r="A9" s="13" t="s">
        <v>67</v>
      </c>
      <c r="B9" s="153">
        <v>2383232.5</v>
      </c>
      <c r="C9" s="153">
        <v>336171</v>
      </c>
      <c r="D9" s="153">
        <v>3466986.5</v>
      </c>
      <c r="E9" s="29">
        <v>363965</v>
      </c>
      <c r="F9" s="153">
        <v>863311</v>
      </c>
      <c r="G9" s="29">
        <v>220498</v>
      </c>
    </row>
    <row r="10" spans="1:7" x14ac:dyDescent="0.3">
      <c r="A10" s="13" t="s">
        <v>68</v>
      </c>
      <c r="D10" s="29">
        <v>0</v>
      </c>
      <c r="E10" s="29">
        <v>0</v>
      </c>
      <c r="F10" s="29">
        <v>0</v>
      </c>
      <c r="G10" s="29">
        <v>0</v>
      </c>
    </row>
    <row r="11" spans="1:7" x14ac:dyDescent="0.3">
      <c r="A11" s="13" t="s">
        <v>69</v>
      </c>
      <c r="B11" s="153">
        <v>8179439.5</v>
      </c>
      <c r="C11" s="153">
        <v>22021331</v>
      </c>
      <c r="D11" s="153">
        <v>12451649.5</v>
      </c>
      <c r="E11" s="29">
        <v>7097045</v>
      </c>
      <c r="F11" s="153">
        <v>8575562</v>
      </c>
      <c r="G11" s="29">
        <v>4873564</v>
      </c>
    </row>
    <row r="12" spans="1:7" x14ac:dyDescent="0.3">
      <c r="A12" s="13" t="s">
        <v>70</v>
      </c>
      <c r="B12" s="153">
        <v>0</v>
      </c>
      <c r="C12" s="153">
        <v>1829693</v>
      </c>
      <c r="D12" s="153">
        <v>1247435</v>
      </c>
      <c r="E12" s="29">
        <v>0</v>
      </c>
      <c r="F12" s="153">
        <v>435701.5</v>
      </c>
      <c r="G12" s="29">
        <v>0</v>
      </c>
    </row>
    <row r="13" spans="1:7" ht="15" thickBot="1" x14ac:dyDescent="0.35">
      <c r="A13" s="30" t="s">
        <v>102</v>
      </c>
      <c r="B13" s="29">
        <v>0</v>
      </c>
      <c r="C13" s="153">
        <v>2427897</v>
      </c>
      <c r="D13" s="153">
        <v>4417490</v>
      </c>
      <c r="E13" s="29">
        <v>0</v>
      </c>
      <c r="F13" s="153">
        <v>9804514</v>
      </c>
      <c r="G13" s="29">
        <v>0</v>
      </c>
    </row>
    <row r="14" spans="1:7" ht="15" thickBot="1" x14ac:dyDescent="0.35">
      <c r="A14" s="31" t="s">
        <v>83</v>
      </c>
      <c r="B14" s="32">
        <f t="shared" ref="B14:G14" si="0">SUM(B5:B13)</f>
        <v>16079578</v>
      </c>
      <c r="C14" s="32">
        <f>SUM(C5:C13)</f>
        <v>31112974</v>
      </c>
      <c r="D14" s="32">
        <f t="shared" si="0"/>
        <v>27777652.5</v>
      </c>
      <c r="E14" s="32">
        <f t="shared" si="0"/>
        <v>11158786</v>
      </c>
      <c r="F14" s="32">
        <f t="shared" si="0"/>
        <v>22468135</v>
      </c>
      <c r="G14" s="32">
        <f t="shared" si="0"/>
        <v>6507792</v>
      </c>
    </row>
    <row r="15" spans="1:7" x14ac:dyDescent="0.3">
      <c r="A15" s="33" t="s">
        <v>97</v>
      </c>
      <c r="B15" s="153">
        <v>275960.5</v>
      </c>
      <c r="C15" s="29">
        <v>399620</v>
      </c>
      <c r="D15" s="153">
        <v>921800.5</v>
      </c>
      <c r="E15" s="29">
        <v>256000</v>
      </c>
      <c r="F15" s="153">
        <v>427482</v>
      </c>
      <c r="G15" s="29">
        <v>385070</v>
      </c>
    </row>
    <row r="16" spans="1:7" x14ac:dyDescent="0.3">
      <c r="A16" s="13" t="s">
        <v>73</v>
      </c>
      <c r="B16" s="153">
        <v>83500</v>
      </c>
      <c r="C16" s="29">
        <v>0</v>
      </c>
      <c r="D16" s="153">
        <v>2023803</v>
      </c>
      <c r="E16" s="29">
        <v>167000</v>
      </c>
      <c r="F16" s="153">
        <v>437409.5</v>
      </c>
      <c r="G16" s="29">
        <v>4116</v>
      </c>
    </row>
    <row r="17" spans="1:7" ht="15" thickBot="1" x14ac:dyDescent="0.35">
      <c r="A17" s="30" t="s">
        <v>74</v>
      </c>
      <c r="B17" s="153">
        <v>199351.5</v>
      </c>
      <c r="C17" s="29">
        <v>247833</v>
      </c>
      <c r="D17" s="153">
        <v>431873</v>
      </c>
      <c r="E17" s="29">
        <v>336789</v>
      </c>
      <c r="F17" s="153">
        <v>192273.5</v>
      </c>
      <c r="G17" s="29">
        <v>42910</v>
      </c>
    </row>
    <row r="18" spans="1:7" ht="15" thickBot="1" x14ac:dyDescent="0.35">
      <c r="A18" s="31" t="s">
        <v>87</v>
      </c>
      <c r="B18" s="32">
        <f t="shared" ref="B18:G18" si="1">SUM(B15:B17)</f>
        <v>558812</v>
      </c>
      <c r="C18" s="32">
        <f t="shared" si="1"/>
        <v>647453</v>
      </c>
      <c r="D18" s="32">
        <f t="shared" si="1"/>
        <v>3377476.5</v>
      </c>
      <c r="E18" s="32">
        <f t="shared" si="1"/>
        <v>759789</v>
      </c>
      <c r="F18" s="32">
        <f t="shared" si="1"/>
        <v>1057165</v>
      </c>
      <c r="G18" s="32">
        <f t="shared" si="1"/>
        <v>432096</v>
      </c>
    </row>
    <row r="19" spans="1:7" ht="15" thickBot="1" x14ac:dyDescent="0.35">
      <c r="A19" s="61" t="s">
        <v>62</v>
      </c>
      <c r="B19" s="62">
        <f t="shared" ref="B19:G19" si="2">+B14+B18</f>
        <v>16638390</v>
      </c>
      <c r="C19" s="62">
        <f t="shared" si="2"/>
        <v>31760427</v>
      </c>
      <c r="D19" s="62">
        <f t="shared" si="2"/>
        <v>31155129</v>
      </c>
      <c r="E19" s="62">
        <f t="shared" si="2"/>
        <v>11918575</v>
      </c>
      <c r="F19" s="62">
        <f t="shared" si="2"/>
        <v>23525300</v>
      </c>
      <c r="G19" s="62">
        <f t="shared" si="2"/>
        <v>6939888</v>
      </c>
    </row>
    <row r="20" spans="1:7" x14ac:dyDescent="0.3">
      <c r="A20" s="33" t="s">
        <v>1</v>
      </c>
      <c r="B20" s="29">
        <v>1646</v>
      </c>
      <c r="C20" s="29">
        <v>468</v>
      </c>
      <c r="D20" s="29">
        <v>38989</v>
      </c>
      <c r="E20" s="29">
        <v>1</v>
      </c>
      <c r="F20" s="29">
        <v>10540</v>
      </c>
      <c r="G20" s="29">
        <v>492</v>
      </c>
    </row>
    <row r="21" spans="1:7" x14ac:dyDescent="0.3">
      <c r="A21" s="13" t="s">
        <v>2</v>
      </c>
      <c r="B21" s="29">
        <v>631</v>
      </c>
      <c r="C21" s="29">
        <v>156</v>
      </c>
      <c r="D21" s="29">
        <v>1969</v>
      </c>
      <c r="E21" s="29">
        <v>0</v>
      </c>
      <c r="F21" s="29">
        <v>2496</v>
      </c>
      <c r="G21" s="29">
        <v>232</v>
      </c>
    </row>
    <row r="22" spans="1:7" ht="15" thickBot="1" x14ac:dyDescent="0.35">
      <c r="A22" s="36" t="s">
        <v>61</v>
      </c>
      <c r="B22" s="37">
        <v>4</v>
      </c>
      <c r="C22" s="37">
        <v>1</v>
      </c>
      <c r="D22" s="37">
        <v>16</v>
      </c>
      <c r="E22" s="37">
        <v>3</v>
      </c>
      <c r="F22" s="37">
        <v>8</v>
      </c>
      <c r="G22" s="37">
        <v>8</v>
      </c>
    </row>
    <row r="23" spans="1:7" ht="15" thickBot="1" x14ac:dyDescent="0.35"/>
    <row r="24" spans="1:7" ht="15" thickBot="1" x14ac:dyDescent="0.35">
      <c r="A24" s="262" t="s">
        <v>93</v>
      </c>
      <c r="B24" s="263"/>
      <c r="C24" s="263"/>
      <c r="D24" s="263"/>
      <c r="E24" s="263"/>
      <c r="F24" s="263"/>
      <c r="G24" s="264"/>
    </row>
    <row r="25" spans="1:7" x14ac:dyDescent="0.3">
      <c r="A25" s="26" t="s">
        <v>63</v>
      </c>
      <c r="B25" s="63">
        <f t="shared" ref="B25:D32" si="3">+B5/B$19</f>
        <v>0.1915758976679835</v>
      </c>
      <c r="C25" s="63">
        <f t="shared" si="3"/>
        <v>3.8695890329182289E-2</v>
      </c>
      <c r="D25" s="63">
        <f t="shared" si="3"/>
        <v>5.954953677129695E-2</v>
      </c>
      <c r="E25" s="63">
        <f t="shared" ref="E25:F25" si="4">+E5/E$19</f>
        <v>7.7609949175971124E-2</v>
      </c>
      <c r="F25" s="63">
        <f t="shared" si="4"/>
        <v>5.2599074188214391E-2</v>
      </c>
      <c r="G25" s="63">
        <f t="shared" ref="G25" si="5">+G5/G$19</f>
        <v>0</v>
      </c>
    </row>
    <row r="26" spans="1:7" x14ac:dyDescent="0.3">
      <c r="A26" s="44" t="s">
        <v>64</v>
      </c>
      <c r="B26" s="42">
        <f t="shared" si="3"/>
        <v>0</v>
      </c>
      <c r="C26" s="42">
        <f t="shared" si="3"/>
        <v>0</v>
      </c>
      <c r="D26" s="42">
        <f t="shared" si="3"/>
        <v>0</v>
      </c>
      <c r="E26" s="42">
        <f t="shared" ref="E26:F26" si="6">+E6/E$19</f>
        <v>0</v>
      </c>
      <c r="F26" s="42">
        <f t="shared" si="6"/>
        <v>9.831968136431842E-5</v>
      </c>
      <c r="G26" s="42">
        <f t="shared" ref="G26" si="7">+G6/G$19</f>
        <v>9.6637006245633931E-3</v>
      </c>
    </row>
    <row r="27" spans="1:7" x14ac:dyDescent="0.3">
      <c r="A27" s="44" t="s">
        <v>65</v>
      </c>
      <c r="B27" s="42">
        <f t="shared" si="3"/>
        <v>3.3859586173902646E-2</v>
      </c>
      <c r="C27" s="42">
        <f t="shared" si="3"/>
        <v>5.6906350786782561E-3</v>
      </c>
      <c r="D27" s="42">
        <f t="shared" si="3"/>
        <v>3.2651927071141321E-3</v>
      </c>
      <c r="E27" s="42">
        <f t="shared" ref="E27:F27" si="8">+E7/E$19</f>
        <v>8.7342656315876691E-2</v>
      </c>
      <c r="F27" s="42">
        <f t="shared" si="8"/>
        <v>1.2507598202785937E-3</v>
      </c>
      <c r="G27" s="42">
        <f t="shared" ref="G27" si="9">+G7/G$19</f>
        <v>0</v>
      </c>
    </row>
    <row r="28" spans="1:7" x14ac:dyDescent="0.3">
      <c r="A28" s="44" t="s">
        <v>66</v>
      </c>
      <c r="B28" s="42">
        <f t="shared" si="3"/>
        <v>0.10614142954937347</v>
      </c>
      <c r="C28" s="42">
        <f t="shared" si="3"/>
        <v>9.7232540355959324E-2</v>
      </c>
      <c r="D28" s="42">
        <f t="shared" si="3"/>
        <v>0.13599977390560636</v>
      </c>
      <c r="E28" s="42">
        <f t="shared" ref="E28:F28" si="10">+E8/E$19</f>
        <v>0.1453005917234233</v>
      </c>
      <c r="F28" s="42">
        <f t="shared" si="10"/>
        <v>6.460704008025403E-2</v>
      </c>
      <c r="G28" s="42">
        <f t="shared" ref="G28" si="11">+G8/G$19</f>
        <v>0.19404707972232405</v>
      </c>
    </row>
    <row r="29" spans="1:7" x14ac:dyDescent="0.3">
      <c r="A29" s="44" t="s">
        <v>67</v>
      </c>
      <c r="B29" s="42">
        <f t="shared" si="3"/>
        <v>0.14323696583623777</v>
      </c>
      <c r="C29" s="42">
        <f t="shared" si="3"/>
        <v>1.0584586913771657E-2</v>
      </c>
      <c r="D29" s="42">
        <f t="shared" si="3"/>
        <v>0.11128140409882431</v>
      </c>
      <c r="E29" s="42">
        <f t="shared" ref="E29:F29" si="12">+E9/E$19</f>
        <v>3.0537627191170084E-2</v>
      </c>
      <c r="F29" s="42">
        <f t="shared" si="12"/>
        <v>3.6697130323524035E-2</v>
      </c>
      <c r="G29" s="42">
        <f t="shared" ref="G29" si="13">+G9/G$19</f>
        <v>3.1772558865503307E-2</v>
      </c>
    </row>
    <row r="30" spans="1:7" x14ac:dyDescent="0.3">
      <c r="A30" s="44" t="s">
        <v>68</v>
      </c>
      <c r="B30" s="42">
        <f>+B11/B$19</f>
        <v>0.49160041927133574</v>
      </c>
      <c r="C30" s="42">
        <f>+C11/C$19</f>
        <v>0.69335752318443322</v>
      </c>
      <c r="D30" s="42">
        <f t="shared" si="3"/>
        <v>0</v>
      </c>
      <c r="E30" s="42">
        <f t="shared" ref="E30:F30" si="14">+E10/E$19</f>
        <v>0</v>
      </c>
      <c r="F30" s="42">
        <f t="shared" si="14"/>
        <v>0</v>
      </c>
      <c r="G30" s="42">
        <f t="shared" ref="G30" si="15">+G10/G$19</f>
        <v>0</v>
      </c>
    </row>
    <row r="31" spans="1:7" x14ac:dyDescent="0.3">
      <c r="A31" s="44" t="s">
        <v>69</v>
      </c>
      <c r="B31" s="42" t="e">
        <f>+#REF!/B$19</f>
        <v>#REF!</v>
      </c>
      <c r="C31" s="42">
        <f>+C12/C$19</f>
        <v>5.7609206576473296E-2</v>
      </c>
      <c r="D31" s="42">
        <f t="shared" si="3"/>
        <v>0.39966611918056894</v>
      </c>
      <c r="E31" s="42">
        <f t="shared" ref="E31:F31" si="16">+E11/E$19</f>
        <v>0.59546086675630261</v>
      </c>
      <c r="F31" s="42">
        <f t="shared" si="16"/>
        <v>0.36452508575873632</v>
      </c>
      <c r="G31" s="42">
        <f t="shared" ref="G31" si="17">+G11/G$19</f>
        <v>0.70225398450234355</v>
      </c>
    </row>
    <row r="32" spans="1:7" x14ac:dyDescent="0.3">
      <c r="A32" s="44" t="s">
        <v>70</v>
      </c>
      <c r="B32" s="42">
        <f t="shared" si="3"/>
        <v>0</v>
      </c>
      <c r="C32" s="42">
        <f>+C13/C$19</f>
        <v>7.6444091888311194E-2</v>
      </c>
      <c r="D32" s="42">
        <f t="shared" si="3"/>
        <v>4.0039474720197754E-2</v>
      </c>
      <c r="E32" s="42">
        <f t="shared" ref="E32:F32" si="18">+E12/E$19</f>
        <v>0</v>
      </c>
      <c r="F32" s="42">
        <f t="shared" si="18"/>
        <v>1.8520550216150271E-2</v>
      </c>
      <c r="G32" s="42">
        <f t="shared" ref="G32" si="19">+G12/G$19</f>
        <v>0</v>
      </c>
    </row>
    <row r="33" spans="1:8" ht="15" thickBot="1" x14ac:dyDescent="0.35">
      <c r="A33" s="64" t="s">
        <v>71</v>
      </c>
      <c r="B33" s="126">
        <f t="shared" ref="B33:G33" si="20">+B14/B$19</f>
        <v>0.96641429849883309</v>
      </c>
      <c r="C33" s="126">
        <f t="shared" si="20"/>
        <v>0.97961447432680926</v>
      </c>
      <c r="D33" s="126">
        <f t="shared" si="20"/>
        <v>0.89159163808951003</v>
      </c>
      <c r="E33" s="126">
        <f t="shared" si="20"/>
        <v>0.93625169116274387</v>
      </c>
      <c r="F33" s="126">
        <f t="shared" si="20"/>
        <v>0.95506263469541297</v>
      </c>
      <c r="G33" s="126">
        <f t="shared" si="20"/>
        <v>0.93773732371473428</v>
      </c>
    </row>
    <row r="34" spans="1:8" ht="15" thickBot="1" x14ac:dyDescent="0.35">
      <c r="A34" s="143" t="s">
        <v>83</v>
      </c>
      <c r="B34" s="144">
        <f t="shared" ref="B34:G34" si="21">+B14/B$19</f>
        <v>0.96641429849883309</v>
      </c>
      <c r="C34" s="144">
        <f t="shared" si="21"/>
        <v>0.97961447432680926</v>
      </c>
      <c r="D34" s="144">
        <f t="shared" si="21"/>
        <v>0.89159163808951003</v>
      </c>
      <c r="E34" s="144">
        <f t="shared" si="21"/>
        <v>0.93625169116274387</v>
      </c>
      <c r="F34" s="144">
        <f t="shared" si="21"/>
        <v>0.95506263469541297</v>
      </c>
      <c r="G34" s="145">
        <f t="shared" si="21"/>
        <v>0.93773732371473428</v>
      </c>
    </row>
    <row r="35" spans="1:8" x14ac:dyDescent="0.3">
      <c r="A35" s="26" t="s">
        <v>72</v>
      </c>
      <c r="B35" s="63">
        <f>+B15/B$19</f>
        <v>1.6585769416391852E-2</v>
      </c>
      <c r="C35" s="63">
        <f t="shared" ref="C35:D35" si="22">+C15/C$19</f>
        <v>1.2582324538646788E-2</v>
      </c>
      <c r="D35" s="63">
        <f t="shared" si="22"/>
        <v>2.9587439679675216E-2</v>
      </c>
      <c r="E35" s="63">
        <f t="shared" ref="E35:F35" si="23">+E15/E$19</f>
        <v>2.1479077825998494E-2</v>
      </c>
      <c r="F35" s="63">
        <f t="shared" si="23"/>
        <v>1.8171160410281696E-2</v>
      </c>
      <c r="G35" s="63">
        <f t="shared" ref="G35" si="24">+G15/G$19</f>
        <v>5.5486486237241867E-2</v>
      </c>
    </row>
    <row r="36" spans="1:8" x14ac:dyDescent="0.3">
      <c r="A36" s="44" t="s">
        <v>73</v>
      </c>
      <c r="B36" s="42">
        <f t="shared" ref="B36:D39" si="25">+B16/B$19</f>
        <v>5.0185144115506364E-3</v>
      </c>
      <c r="C36" s="42">
        <f t="shared" si="25"/>
        <v>0</v>
      </c>
      <c r="D36" s="42">
        <f t="shared" si="25"/>
        <v>6.495890291450887E-2</v>
      </c>
      <c r="E36" s="42">
        <f t="shared" ref="E36:F36" si="26">+E16/E$19</f>
        <v>1.4011742175553706E-2</v>
      </c>
      <c r="F36" s="42">
        <f t="shared" si="26"/>
        <v>1.859315290346988E-2</v>
      </c>
      <c r="G36" s="42">
        <f t="shared" ref="G36" si="27">+G16/G$19</f>
        <v>5.9309314501905508E-4</v>
      </c>
    </row>
    <row r="37" spans="1:8" ht="15" thickBot="1" x14ac:dyDescent="0.35">
      <c r="A37" s="64" t="s">
        <v>74</v>
      </c>
      <c r="B37" s="126">
        <f t="shared" si="25"/>
        <v>1.1981417673224392E-2</v>
      </c>
      <c r="C37" s="126">
        <f t="shared" si="25"/>
        <v>7.8032011345439403E-3</v>
      </c>
      <c r="D37" s="126">
        <f t="shared" si="25"/>
        <v>1.3862019316305832E-2</v>
      </c>
      <c r="E37" s="126">
        <f t="shared" ref="E37:F37" si="28">+E17/E$19</f>
        <v>2.8257488835703934E-2</v>
      </c>
      <c r="F37" s="126">
        <f t="shared" si="28"/>
        <v>8.1730519908353987E-3</v>
      </c>
      <c r="G37" s="126">
        <f t="shared" ref="G37" si="29">+G17/G$19</f>
        <v>6.183096903004775E-3</v>
      </c>
    </row>
    <row r="38" spans="1:8" x14ac:dyDescent="0.3">
      <c r="A38" s="146" t="s">
        <v>87</v>
      </c>
      <c r="B38" s="147">
        <f>+B18/B$19</f>
        <v>3.3585701501166881E-2</v>
      </c>
      <c r="C38" s="147">
        <f t="shared" si="25"/>
        <v>2.038552567319073E-2</v>
      </c>
      <c r="D38" s="147">
        <f t="shared" si="25"/>
        <v>0.10840836191048993</v>
      </c>
      <c r="E38" s="147">
        <f t="shared" ref="E38:F38" si="30">+E18/E$19</f>
        <v>6.3748308837256129E-2</v>
      </c>
      <c r="F38" s="147">
        <f t="shared" si="30"/>
        <v>4.4937365304586974E-2</v>
      </c>
      <c r="G38" s="148">
        <f t="shared" ref="G38" si="31">+G18/G$19</f>
        <v>6.2262676285265696E-2</v>
      </c>
    </row>
    <row r="39" spans="1:8" ht="15" thickBot="1" x14ac:dyDescent="0.35">
      <c r="A39" s="149" t="s">
        <v>88</v>
      </c>
      <c r="B39" s="150">
        <f>+B19/B$19</f>
        <v>1</v>
      </c>
      <c r="C39" s="150">
        <f t="shared" si="25"/>
        <v>1</v>
      </c>
      <c r="D39" s="150">
        <f t="shared" si="25"/>
        <v>1</v>
      </c>
      <c r="E39" s="150">
        <f t="shared" ref="E39:F39" si="32">+E19/E$19</f>
        <v>1</v>
      </c>
      <c r="F39" s="150">
        <f t="shared" si="32"/>
        <v>1</v>
      </c>
      <c r="G39" s="151">
        <f t="shared" ref="G39" si="33">+G19/G$19</f>
        <v>1</v>
      </c>
    </row>
    <row r="40" spans="1:8" ht="32.4" customHeight="1" x14ac:dyDescent="0.3">
      <c r="A40" s="250" t="s">
        <v>414</v>
      </c>
      <c r="B40" s="250"/>
      <c r="C40" s="250"/>
      <c r="D40" s="250"/>
      <c r="E40" s="109"/>
      <c r="F40" s="109"/>
      <c r="G40" s="109"/>
    </row>
    <row r="41" spans="1:8" ht="19.2" customHeight="1" x14ac:dyDescent="0.3">
      <c r="A41" s="250" t="s">
        <v>415</v>
      </c>
      <c r="B41" s="250"/>
      <c r="C41" s="250"/>
      <c r="D41" s="250"/>
      <c r="E41" s="109"/>
      <c r="F41" s="110"/>
      <c r="G41" s="109"/>
      <c r="H41" s="21"/>
    </row>
    <row r="42" spans="1:8" x14ac:dyDescent="0.3">
      <c r="A42" s="80">
        <v>41164</v>
      </c>
      <c r="B42" s="21"/>
      <c r="C42" s="21"/>
      <c r="D42" s="21"/>
      <c r="E42" s="21"/>
      <c r="F42" s="110"/>
      <c r="G42" s="21"/>
      <c r="H42" s="21"/>
    </row>
    <row r="43" spans="1:8" x14ac:dyDescent="0.3">
      <c r="A43" s="21"/>
      <c r="B43" s="21"/>
      <c r="C43" s="21"/>
      <c r="D43" s="21"/>
      <c r="E43" s="21"/>
      <c r="F43" s="110"/>
      <c r="G43" s="21"/>
      <c r="H43" s="21"/>
    </row>
    <row r="44" spans="1:8" x14ac:dyDescent="0.3">
      <c r="F44" s="110"/>
      <c r="G44" s="21"/>
      <c r="H44" s="21"/>
    </row>
    <row r="45" spans="1:8" x14ac:dyDescent="0.3">
      <c r="F45" s="110"/>
      <c r="G45" s="21"/>
      <c r="H45" s="21"/>
    </row>
    <row r="46" spans="1:8" x14ac:dyDescent="0.3">
      <c r="F46" s="110"/>
      <c r="G46" s="21"/>
      <c r="H46" s="21"/>
    </row>
    <row r="47" spans="1:8" x14ac:dyDescent="0.3">
      <c r="F47" s="110"/>
      <c r="G47" s="21"/>
      <c r="H47" s="21"/>
    </row>
    <row r="48" spans="1:8" x14ac:dyDescent="0.3">
      <c r="F48" s="110"/>
      <c r="G48" s="21"/>
      <c r="H48" s="21"/>
    </row>
    <row r="49" spans="6:8" x14ac:dyDescent="0.3">
      <c r="F49" s="110"/>
      <c r="G49" s="21"/>
      <c r="H49" s="21"/>
    </row>
  </sheetData>
  <sortState ref="A2:AE10">
    <sortCondition ref="A2:A10"/>
  </sortState>
  <mergeCells count="5">
    <mergeCell ref="A41:D41"/>
    <mergeCell ref="A40:D40"/>
    <mergeCell ref="A24:G24"/>
    <mergeCell ref="A1:G1"/>
    <mergeCell ref="A2:G2"/>
  </mergeCells>
  <hyperlinks>
    <hyperlink ref="A1:D1" location="CONTENIDO!A1" display="EMPRESAS DE TRANSPORTE AÉREO- CARGA "/>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N20" sqref="N20"/>
    </sheetView>
  </sheetViews>
  <sheetFormatPr baseColWidth="10" defaultRowHeight="14.4" x14ac:dyDescent="0.3"/>
  <cols>
    <col min="1" max="1" width="26.26953125" style="53" customWidth="1"/>
    <col min="2" max="3" width="9" style="53" customWidth="1"/>
    <col min="4" max="8" width="10" style="53" customWidth="1"/>
    <col min="9" max="9" width="9" style="53" customWidth="1"/>
    <col min="10" max="16384" width="10.90625" style="9"/>
  </cols>
  <sheetData>
    <row r="1" spans="1:9" ht="15" thickBot="1" x14ac:dyDescent="0.35">
      <c r="A1" s="269" t="s">
        <v>407</v>
      </c>
      <c r="B1" s="270"/>
      <c r="C1" s="270"/>
      <c r="D1" s="270"/>
      <c r="E1" s="270"/>
      <c r="F1" s="270"/>
      <c r="G1" s="270"/>
      <c r="H1" s="270"/>
      <c r="I1" s="270"/>
    </row>
    <row r="2" spans="1:9" ht="15" thickBot="1" x14ac:dyDescent="0.35">
      <c r="A2" s="54"/>
      <c r="B2" s="54"/>
      <c r="C2" s="54"/>
      <c r="D2" s="54"/>
      <c r="E2" s="54"/>
      <c r="F2" s="54"/>
      <c r="G2" s="54"/>
      <c r="H2" s="54"/>
      <c r="I2" s="54"/>
    </row>
    <row r="3" spans="1:9" ht="15" thickBot="1" x14ac:dyDescent="0.35">
      <c r="A3" s="115" t="s">
        <v>0</v>
      </c>
      <c r="B3" s="115" t="s">
        <v>28</v>
      </c>
      <c r="C3" s="115" t="s">
        <v>29</v>
      </c>
      <c r="D3" s="115" t="s">
        <v>24</v>
      </c>
      <c r="E3" s="115" t="s">
        <v>20</v>
      </c>
      <c r="F3" s="115" t="s">
        <v>10</v>
      </c>
      <c r="G3" s="115" t="s">
        <v>4</v>
      </c>
      <c r="H3" s="115" t="s">
        <v>16</v>
      </c>
      <c r="I3" s="115" t="s">
        <v>30</v>
      </c>
    </row>
    <row r="4" spans="1:9" x14ac:dyDescent="0.3">
      <c r="A4" s="26" t="s">
        <v>63</v>
      </c>
      <c r="B4" s="153">
        <v>1076000</v>
      </c>
      <c r="C4" s="153">
        <v>858489</v>
      </c>
      <c r="D4" s="153">
        <v>665227</v>
      </c>
      <c r="E4" s="153">
        <v>761186.66666666663</v>
      </c>
      <c r="F4" s="153">
        <v>5320607</v>
      </c>
      <c r="G4" s="153">
        <v>766197</v>
      </c>
      <c r="H4" s="153">
        <v>754537</v>
      </c>
      <c r="I4" s="153">
        <v>268727</v>
      </c>
    </row>
    <row r="5" spans="1:9" x14ac:dyDescent="0.3">
      <c r="A5" s="44" t="s">
        <v>64</v>
      </c>
      <c r="B5" s="153">
        <v>534642.5</v>
      </c>
      <c r="C5" s="153">
        <v>345173</v>
      </c>
      <c r="D5" s="153">
        <v>807931.5</v>
      </c>
      <c r="E5" s="153">
        <v>538665.33333333337</v>
      </c>
      <c r="F5" s="153">
        <v>807955.5</v>
      </c>
      <c r="G5" s="153">
        <v>0</v>
      </c>
      <c r="H5" s="153">
        <v>0</v>
      </c>
      <c r="I5" s="153">
        <v>18804.5</v>
      </c>
    </row>
    <row r="6" spans="1:9" x14ac:dyDescent="0.3">
      <c r="A6" s="44" t="s">
        <v>100</v>
      </c>
      <c r="B6" s="153">
        <v>1547187.5</v>
      </c>
      <c r="C6" s="153">
        <v>840566</v>
      </c>
      <c r="D6" s="153">
        <v>166069.5</v>
      </c>
      <c r="E6" s="153">
        <v>354846.66666666669</v>
      </c>
      <c r="F6" s="153">
        <v>253828</v>
      </c>
      <c r="G6" s="153">
        <v>63119</v>
      </c>
      <c r="H6" s="153">
        <v>30738</v>
      </c>
      <c r="I6" s="153">
        <v>57407</v>
      </c>
    </row>
    <row r="7" spans="1:9" x14ac:dyDescent="0.3">
      <c r="A7" s="44" t="s">
        <v>66</v>
      </c>
      <c r="B7" s="153">
        <v>201737.5</v>
      </c>
      <c r="C7" s="153">
        <v>152000</v>
      </c>
      <c r="D7" s="153">
        <v>1063160.5</v>
      </c>
      <c r="E7" s="153">
        <v>1003192</v>
      </c>
      <c r="F7" s="153">
        <v>842593.5</v>
      </c>
      <c r="G7" s="153">
        <v>1382607</v>
      </c>
      <c r="H7" s="153">
        <v>3931483</v>
      </c>
      <c r="I7" s="153">
        <v>136486</v>
      </c>
    </row>
    <row r="8" spans="1:9" x14ac:dyDescent="0.3">
      <c r="A8" s="44" t="s">
        <v>67</v>
      </c>
      <c r="B8" s="153">
        <v>716414</v>
      </c>
      <c r="C8" s="153">
        <v>429834</v>
      </c>
      <c r="D8" s="153">
        <v>265418.5</v>
      </c>
      <c r="E8" s="153">
        <v>1229799.6666666667</v>
      </c>
      <c r="F8" s="153">
        <v>640992</v>
      </c>
      <c r="G8" s="153">
        <v>2543336</v>
      </c>
      <c r="H8" s="153">
        <v>0</v>
      </c>
      <c r="I8" s="153">
        <v>320692.5</v>
      </c>
    </row>
    <row r="9" spans="1:9" x14ac:dyDescent="0.3">
      <c r="A9" s="44" t="s">
        <v>69</v>
      </c>
      <c r="B9" s="153">
        <v>3138190</v>
      </c>
      <c r="C9" s="153">
        <v>4050450</v>
      </c>
      <c r="D9" s="153">
        <v>7408109</v>
      </c>
      <c r="E9" s="153">
        <v>7903226.333333333</v>
      </c>
      <c r="F9" s="153">
        <v>6429420</v>
      </c>
      <c r="G9" s="153">
        <v>8334029</v>
      </c>
      <c r="H9" s="153">
        <v>5104379</v>
      </c>
      <c r="I9" s="153">
        <v>1145583.5</v>
      </c>
    </row>
    <row r="10" spans="1:9" x14ac:dyDescent="0.3">
      <c r="A10" s="44" t="s">
        <v>101</v>
      </c>
      <c r="B10" s="153">
        <v>0</v>
      </c>
      <c r="C10" s="153">
        <v>0</v>
      </c>
      <c r="D10" s="153">
        <v>145723</v>
      </c>
      <c r="E10" s="153">
        <v>99567</v>
      </c>
      <c r="F10" s="153">
        <v>87365.5</v>
      </c>
      <c r="G10" s="153">
        <v>118038</v>
      </c>
      <c r="H10" s="153">
        <v>0</v>
      </c>
      <c r="I10" s="153">
        <v>0</v>
      </c>
    </row>
    <row r="11" spans="1:9" ht="15" thickBot="1" x14ac:dyDescent="0.35">
      <c r="A11" s="64" t="s">
        <v>71</v>
      </c>
      <c r="B11" s="153">
        <v>1442500</v>
      </c>
      <c r="C11" s="153">
        <v>1080000</v>
      </c>
      <c r="D11" s="153">
        <v>246910</v>
      </c>
      <c r="E11" s="153">
        <v>727909.66666666663</v>
      </c>
      <c r="F11" s="153">
        <v>246917</v>
      </c>
      <c r="G11" s="153">
        <v>2003310</v>
      </c>
      <c r="H11" s="153">
        <v>7952198</v>
      </c>
      <c r="I11" s="153">
        <v>80287.5</v>
      </c>
    </row>
    <row r="12" spans="1:9" ht="15" thickBot="1" x14ac:dyDescent="0.35">
      <c r="A12" s="65" t="s">
        <v>83</v>
      </c>
      <c r="B12" s="158">
        <f>SUM(B4:B11)</f>
        <v>8656671.5</v>
      </c>
      <c r="C12" s="159">
        <f t="shared" ref="C12:I12" si="0">SUM(C4:C11)</f>
        <v>7756512</v>
      </c>
      <c r="D12" s="160">
        <f t="shared" si="0"/>
        <v>10768549</v>
      </c>
      <c r="E12" s="161">
        <f t="shared" si="0"/>
        <v>12618393.333333334</v>
      </c>
      <c r="F12" s="158">
        <f t="shared" si="0"/>
        <v>14629678.5</v>
      </c>
      <c r="G12" s="158">
        <f t="shared" si="0"/>
        <v>15210636</v>
      </c>
      <c r="H12" s="158">
        <f t="shared" si="0"/>
        <v>17773335</v>
      </c>
      <c r="I12" s="158">
        <f t="shared" si="0"/>
        <v>2027988</v>
      </c>
    </row>
    <row r="13" spans="1:9" x14ac:dyDescent="0.3">
      <c r="A13" s="26" t="s">
        <v>72</v>
      </c>
      <c r="B13" s="153">
        <v>510000</v>
      </c>
      <c r="C13" s="153">
        <v>70000</v>
      </c>
      <c r="D13" s="153">
        <v>1075927</v>
      </c>
      <c r="E13" s="153">
        <v>2711850</v>
      </c>
      <c r="F13" s="153">
        <v>2129331.5</v>
      </c>
      <c r="G13" s="153">
        <v>676422</v>
      </c>
      <c r="H13" s="153">
        <v>1438235</v>
      </c>
      <c r="I13" s="153">
        <v>272003</v>
      </c>
    </row>
    <row r="14" spans="1:9" x14ac:dyDescent="0.3">
      <c r="A14" s="44" t="s">
        <v>98</v>
      </c>
      <c r="B14" s="153">
        <v>37500</v>
      </c>
      <c r="C14" s="153">
        <v>0</v>
      </c>
      <c r="D14" s="153">
        <v>26314.5</v>
      </c>
      <c r="E14" s="153">
        <v>88732.333333333328</v>
      </c>
      <c r="F14" s="153">
        <v>84838.5</v>
      </c>
      <c r="G14" s="153">
        <v>1170212</v>
      </c>
      <c r="H14" s="153">
        <v>202911</v>
      </c>
      <c r="I14" s="153">
        <v>0</v>
      </c>
    </row>
    <row r="15" spans="1:9" ht="15" thickBot="1" x14ac:dyDescent="0.35">
      <c r="A15" s="64" t="s">
        <v>103</v>
      </c>
      <c r="B15" s="153">
        <v>130000</v>
      </c>
      <c r="C15" s="153">
        <v>105000</v>
      </c>
      <c r="D15" s="153">
        <v>754761.5</v>
      </c>
      <c r="E15" s="153">
        <v>737495.33333333337</v>
      </c>
      <c r="F15" s="153">
        <v>230087.5</v>
      </c>
      <c r="G15" s="153">
        <v>411386</v>
      </c>
      <c r="H15" s="153">
        <v>220692</v>
      </c>
      <c r="I15" s="153">
        <v>113397</v>
      </c>
    </row>
    <row r="16" spans="1:9" ht="15" thickBot="1" x14ac:dyDescent="0.35">
      <c r="A16" s="65" t="s">
        <v>87</v>
      </c>
      <c r="B16" s="158">
        <f>SUM(B13:B15)</f>
        <v>677500</v>
      </c>
      <c r="C16" s="158">
        <f t="shared" ref="C16:I16" si="1">SUM(C13:C15)</f>
        <v>175000</v>
      </c>
      <c r="D16" s="158">
        <f t="shared" si="1"/>
        <v>1857003</v>
      </c>
      <c r="E16" s="158">
        <f t="shared" si="1"/>
        <v>3538077.666666667</v>
      </c>
      <c r="F16" s="158">
        <f t="shared" si="1"/>
        <v>2444257.5</v>
      </c>
      <c r="G16" s="158">
        <f t="shared" si="1"/>
        <v>2258020</v>
      </c>
      <c r="H16" s="158">
        <f t="shared" si="1"/>
        <v>1861838</v>
      </c>
      <c r="I16" s="158">
        <f t="shared" si="1"/>
        <v>385400</v>
      </c>
    </row>
    <row r="17" spans="1:9" ht="15" thickBot="1" x14ac:dyDescent="0.35">
      <c r="A17" s="66" t="s">
        <v>62</v>
      </c>
      <c r="B17" s="162">
        <f>+B12+B16</f>
        <v>9334171.5</v>
      </c>
      <c r="C17" s="163">
        <f t="shared" ref="C17:I17" si="2">+C12+C16</f>
        <v>7931512</v>
      </c>
      <c r="D17" s="164">
        <f t="shared" si="2"/>
        <v>12625552</v>
      </c>
      <c r="E17" s="165">
        <f t="shared" si="2"/>
        <v>16156471</v>
      </c>
      <c r="F17" s="162">
        <f t="shared" si="2"/>
        <v>17073936</v>
      </c>
      <c r="G17" s="162">
        <f t="shared" si="2"/>
        <v>17468656</v>
      </c>
      <c r="H17" s="162">
        <f t="shared" si="2"/>
        <v>19635173</v>
      </c>
      <c r="I17" s="162">
        <f t="shared" si="2"/>
        <v>2413388</v>
      </c>
    </row>
    <row r="18" spans="1:9" x14ac:dyDescent="0.3">
      <c r="A18" s="26" t="s">
        <v>1</v>
      </c>
      <c r="B18" s="166">
        <v>823</v>
      </c>
      <c r="C18" s="166">
        <v>105</v>
      </c>
      <c r="D18" s="167">
        <v>19310</v>
      </c>
      <c r="E18" s="153">
        <v>2654</v>
      </c>
      <c r="F18" s="153">
        <v>55931</v>
      </c>
      <c r="G18" s="153">
        <v>9352</v>
      </c>
      <c r="H18" s="153">
        <v>2779</v>
      </c>
      <c r="I18" s="153">
        <v>2053</v>
      </c>
    </row>
    <row r="19" spans="1:9" x14ac:dyDescent="0.3">
      <c r="A19" s="44" t="s">
        <v>2</v>
      </c>
      <c r="B19" s="168">
        <v>872</v>
      </c>
      <c r="C19" s="168">
        <v>110</v>
      </c>
      <c r="D19" s="153">
        <v>483</v>
      </c>
      <c r="E19" s="153">
        <v>1891</v>
      </c>
      <c r="F19" s="153">
        <v>491</v>
      </c>
      <c r="G19" s="153">
        <v>3938</v>
      </c>
      <c r="H19" s="153">
        <v>718</v>
      </c>
      <c r="I19" s="153">
        <v>576</v>
      </c>
    </row>
    <row r="20" spans="1:9" ht="15" thickBot="1" x14ac:dyDescent="0.35">
      <c r="A20" s="55" t="s">
        <v>61</v>
      </c>
      <c r="B20" s="169">
        <v>4</v>
      </c>
      <c r="C20" s="169">
        <v>1</v>
      </c>
      <c r="D20" s="155">
        <v>4</v>
      </c>
      <c r="E20" s="155">
        <v>8</v>
      </c>
      <c r="F20" s="155">
        <v>3</v>
      </c>
      <c r="G20" s="155">
        <v>5</v>
      </c>
      <c r="H20" s="155">
        <v>3</v>
      </c>
      <c r="I20" s="155">
        <v>6</v>
      </c>
    </row>
    <row r="21" spans="1:9" ht="15" thickBot="1" x14ac:dyDescent="0.35"/>
    <row r="22" spans="1:9" ht="15" thickBot="1" x14ac:dyDescent="0.35">
      <c r="A22" s="252" t="s">
        <v>93</v>
      </c>
      <c r="B22" s="258"/>
      <c r="C22" s="258"/>
      <c r="D22" s="258"/>
      <c r="E22" s="258"/>
      <c r="F22" s="258"/>
      <c r="G22" s="258"/>
      <c r="H22" s="258"/>
      <c r="I22" s="259"/>
    </row>
    <row r="23" spans="1:9" x14ac:dyDescent="0.3">
      <c r="A23" s="26" t="s">
        <v>63</v>
      </c>
      <c r="B23" s="63">
        <f>+B4/B$17</f>
        <v>0.11527536214649581</v>
      </c>
      <c r="C23" s="63">
        <f t="shared" ref="C23:I23" si="3">+C4/C$17</f>
        <v>0.10823774836374199</v>
      </c>
      <c r="D23" s="63">
        <f t="shared" si="3"/>
        <v>5.2688943818060392E-2</v>
      </c>
      <c r="E23" s="63">
        <f t="shared" si="3"/>
        <v>4.7113423882397747E-2</v>
      </c>
      <c r="F23" s="63">
        <f t="shared" si="3"/>
        <v>0.31162158508735188</v>
      </c>
      <c r="G23" s="63">
        <f t="shared" si="3"/>
        <v>4.3861244963550719E-2</v>
      </c>
      <c r="H23" s="63">
        <f t="shared" si="3"/>
        <v>3.8427825413099241E-2</v>
      </c>
      <c r="I23" s="63">
        <f t="shared" si="3"/>
        <v>0.11134844459324401</v>
      </c>
    </row>
    <row r="24" spans="1:9" x14ac:dyDescent="0.3">
      <c r="A24" s="44" t="s">
        <v>64</v>
      </c>
      <c r="B24" s="42">
        <f t="shared" ref="B24:I24" si="4">+B5/B$17</f>
        <v>5.7277981232721084E-2</v>
      </c>
      <c r="C24" s="42">
        <f t="shared" si="4"/>
        <v>4.3519192809643358E-2</v>
      </c>
      <c r="D24" s="42">
        <f t="shared" si="4"/>
        <v>6.3991776359560354E-2</v>
      </c>
      <c r="E24" s="42">
        <f t="shared" si="4"/>
        <v>3.3340531687478865E-2</v>
      </c>
      <c r="F24" s="42">
        <f t="shared" si="4"/>
        <v>4.7320986795311874E-2</v>
      </c>
      <c r="G24" s="42">
        <f t="shared" si="4"/>
        <v>0</v>
      </c>
      <c r="H24" s="42">
        <f t="shared" si="4"/>
        <v>0</v>
      </c>
      <c r="I24" s="42">
        <f t="shared" si="4"/>
        <v>7.7917433914480392E-3</v>
      </c>
    </row>
    <row r="25" spans="1:9" x14ac:dyDescent="0.3">
      <c r="A25" s="44" t="s">
        <v>65</v>
      </c>
      <c r="B25" s="42">
        <f t="shared" ref="B25:I25" si="5">+B6/B$17</f>
        <v>0.16575520387642331</v>
      </c>
      <c r="C25" s="42">
        <f t="shared" si="5"/>
        <v>0.10597802789682471</v>
      </c>
      <c r="D25" s="42">
        <f t="shared" si="5"/>
        <v>1.3153444696913054E-2</v>
      </c>
      <c r="E25" s="42">
        <f t="shared" si="5"/>
        <v>2.1963129613308915E-2</v>
      </c>
      <c r="F25" s="42">
        <f t="shared" si="5"/>
        <v>1.4866402216805779E-2</v>
      </c>
      <c r="G25" s="42">
        <f t="shared" si="5"/>
        <v>3.6132716792866035E-3</v>
      </c>
      <c r="H25" s="42">
        <f t="shared" si="5"/>
        <v>1.5654560313779766E-3</v>
      </c>
      <c r="I25" s="42">
        <f t="shared" si="5"/>
        <v>2.3786892120123245E-2</v>
      </c>
    </row>
    <row r="26" spans="1:9" x14ac:dyDescent="0.3">
      <c r="A26" s="44" t="s">
        <v>66</v>
      </c>
      <c r="B26" s="42">
        <f t="shared" ref="B26:I26" si="6">+B7/B$17</f>
        <v>2.1612791237015518E-2</v>
      </c>
      <c r="C26" s="42">
        <f t="shared" si="6"/>
        <v>1.9164063548034724E-2</v>
      </c>
      <c r="D26" s="42">
        <f t="shared" si="6"/>
        <v>8.4207050907556355E-2</v>
      </c>
      <c r="E26" s="42">
        <f t="shared" si="6"/>
        <v>6.2092272501835334E-2</v>
      </c>
      <c r="F26" s="42">
        <f t="shared" si="6"/>
        <v>4.9349693005760358E-2</v>
      </c>
      <c r="G26" s="42">
        <f t="shared" si="6"/>
        <v>7.9147874913788441E-2</v>
      </c>
      <c r="H26" s="42">
        <f t="shared" si="6"/>
        <v>0.20022655262573955</v>
      </c>
      <c r="I26" s="42">
        <f t="shared" si="6"/>
        <v>5.6553691325224122E-2</v>
      </c>
    </row>
    <row r="27" spans="1:9" x14ac:dyDescent="0.3">
      <c r="A27" s="44" t="s">
        <v>67</v>
      </c>
      <c r="B27" s="42">
        <f t="shared" ref="B27:I27" si="7">+B8/B$17</f>
        <v>7.6751750275854694E-2</v>
      </c>
      <c r="C27" s="42">
        <f t="shared" si="7"/>
        <v>5.4193197967802358E-2</v>
      </c>
      <c r="D27" s="42">
        <f t="shared" si="7"/>
        <v>2.1022328370276403E-2</v>
      </c>
      <c r="E27" s="42">
        <f t="shared" si="7"/>
        <v>7.6118087091337383E-2</v>
      </c>
      <c r="F27" s="42">
        <f t="shared" si="7"/>
        <v>3.7542134397130222E-2</v>
      </c>
      <c r="G27" s="42">
        <f t="shared" si="7"/>
        <v>0.1455942575089921</v>
      </c>
      <c r="H27" s="42">
        <f t="shared" si="7"/>
        <v>0</v>
      </c>
      <c r="I27" s="42">
        <f t="shared" si="7"/>
        <v>0.13288062259363187</v>
      </c>
    </row>
    <row r="28" spans="1:9" x14ac:dyDescent="0.3">
      <c r="A28" s="44" t="s">
        <v>68</v>
      </c>
      <c r="B28" s="42">
        <f t="shared" ref="B28:I28" si="8">+B9/B$17</f>
        <v>0.33620445049675807</v>
      </c>
      <c r="C28" s="42">
        <f t="shared" si="8"/>
        <v>0.51067816577721881</v>
      </c>
      <c r="D28" s="42">
        <f t="shared" si="8"/>
        <v>0.58675525632463432</v>
      </c>
      <c r="E28" s="42">
        <f t="shared" si="8"/>
        <v>0.48916785932604545</v>
      </c>
      <c r="F28" s="42">
        <f t="shared" si="8"/>
        <v>0.37656343563663353</v>
      </c>
      <c r="G28" s="42">
        <f t="shared" si="8"/>
        <v>0.47708472821263409</v>
      </c>
      <c r="H28" s="42">
        <f t="shared" si="8"/>
        <v>0.25996098939388007</v>
      </c>
      <c r="I28" s="42">
        <f t="shared" si="8"/>
        <v>0.4746785431932205</v>
      </c>
    </row>
    <row r="29" spans="1:9" x14ac:dyDescent="0.3">
      <c r="A29" s="44" t="s">
        <v>95</v>
      </c>
      <c r="B29" s="42">
        <f t="shared" ref="B29:I29" si="9">+B10/B$17</f>
        <v>0</v>
      </c>
      <c r="C29" s="42">
        <f t="shared" si="9"/>
        <v>0</v>
      </c>
      <c r="D29" s="42">
        <f t="shared" si="9"/>
        <v>1.1541911197229238E-2</v>
      </c>
      <c r="E29" s="42">
        <f t="shared" si="9"/>
        <v>6.1626700533798503E-3</v>
      </c>
      <c r="F29" s="42">
        <f t="shared" si="9"/>
        <v>5.1168927891026414E-3</v>
      </c>
      <c r="G29" s="42">
        <f t="shared" si="9"/>
        <v>6.7571311725412647E-3</v>
      </c>
      <c r="H29" s="42">
        <f t="shared" si="9"/>
        <v>0</v>
      </c>
      <c r="I29" s="42">
        <f t="shared" si="9"/>
        <v>0</v>
      </c>
    </row>
    <row r="30" spans="1:9" x14ac:dyDescent="0.3">
      <c r="A30" s="44" t="s">
        <v>70</v>
      </c>
      <c r="B30" s="42">
        <f t="shared" ref="B30:I30" si="10">+B11/B$17</f>
        <v>0.15453969321219349</v>
      </c>
      <c r="C30" s="42">
        <f t="shared" si="10"/>
        <v>0.13616571468340463</v>
      </c>
      <c r="D30" s="42">
        <f t="shared" si="10"/>
        <v>1.9556372663943722E-2</v>
      </c>
      <c r="E30" s="42">
        <f t="shared" si="10"/>
        <v>4.5053753797265915E-2</v>
      </c>
      <c r="F30" s="42">
        <f t="shared" si="10"/>
        <v>1.4461633216851698E-2</v>
      </c>
      <c r="G30" s="42">
        <f t="shared" si="10"/>
        <v>0.11468025931703046</v>
      </c>
      <c r="H30" s="42">
        <f t="shared" si="10"/>
        <v>0.40499760302595755</v>
      </c>
      <c r="I30" s="42">
        <f t="shared" si="10"/>
        <v>3.3267547530691291E-2</v>
      </c>
    </row>
    <row r="31" spans="1:9" ht="15" thickBot="1" x14ac:dyDescent="0.35">
      <c r="A31" s="44" t="s">
        <v>71</v>
      </c>
      <c r="B31" s="42">
        <f t="shared" ref="B31:I31" si="11">+B12/B$17</f>
        <v>0.92741723247746199</v>
      </c>
      <c r="C31" s="42">
        <f t="shared" si="11"/>
        <v>0.97793611104667055</v>
      </c>
      <c r="D31" s="42">
        <f t="shared" si="11"/>
        <v>0.85291708433817393</v>
      </c>
      <c r="E31" s="42">
        <f t="shared" si="11"/>
        <v>0.78101172795304952</v>
      </c>
      <c r="F31" s="42">
        <f t="shared" si="11"/>
        <v>0.85684276314494789</v>
      </c>
      <c r="G31" s="42">
        <f t="shared" si="11"/>
        <v>0.87073876776782366</v>
      </c>
      <c r="H31" s="42">
        <f t="shared" si="11"/>
        <v>0.90517842649005431</v>
      </c>
      <c r="I31" s="42">
        <f t="shared" si="11"/>
        <v>0.8403074847475831</v>
      </c>
    </row>
    <row r="32" spans="1:9" ht="15" thickBot="1" x14ac:dyDescent="0.35">
      <c r="A32" s="67" t="s">
        <v>83</v>
      </c>
      <c r="B32" s="68">
        <f>+B12/B$17</f>
        <v>0.92741723247746199</v>
      </c>
      <c r="C32" s="68">
        <f t="shared" ref="C32:I32" si="12">+C12/C$17</f>
        <v>0.97793611104667055</v>
      </c>
      <c r="D32" s="68">
        <f t="shared" si="12"/>
        <v>0.85291708433817393</v>
      </c>
      <c r="E32" s="68">
        <f t="shared" si="12"/>
        <v>0.78101172795304952</v>
      </c>
      <c r="F32" s="68">
        <f t="shared" si="12"/>
        <v>0.85684276314494789</v>
      </c>
      <c r="G32" s="68">
        <f t="shared" si="12"/>
        <v>0.87073876776782366</v>
      </c>
      <c r="H32" s="68">
        <f t="shared" si="12"/>
        <v>0.90517842649005431</v>
      </c>
      <c r="I32" s="68">
        <f t="shared" si="12"/>
        <v>0.8403074847475831</v>
      </c>
    </row>
    <row r="33" spans="1:9" x14ac:dyDescent="0.3">
      <c r="A33" s="44" t="s">
        <v>72</v>
      </c>
      <c r="B33" s="42">
        <f>+B13/B$17</f>
        <v>5.4637950459770317E-2</v>
      </c>
      <c r="C33" s="42">
        <f t="shared" ref="C33:I33" si="13">+C13/C$17</f>
        <v>8.8255555813317819E-3</v>
      </c>
      <c r="D33" s="42">
        <f t="shared" si="13"/>
        <v>8.5218214617467813E-2</v>
      </c>
      <c r="E33" s="42">
        <f t="shared" si="13"/>
        <v>0.16784915468235606</v>
      </c>
      <c r="F33" s="42">
        <f t="shared" si="13"/>
        <v>0.12471239789114824</v>
      </c>
      <c r="G33" s="42">
        <f t="shared" si="13"/>
        <v>3.8722040207329056E-2</v>
      </c>
      <c r="H33" s="42">
        <f t="shared" si="13"/>
        <v>7.324789040565112E-2</v>
      </c>
      <c r="I33" s="42">
        <f t="shared" si="13"/>
        <v>0.11270587240841506</v>
      </c>
    </row>
    <row r="34" spans="1:9" x14ac:dyDescent="0.3">
      <c r="A34" s="44" t="s">
        <v>73</v>
      </c>
      <c r="B34" s="42">
        <f t="shared" ref="B34:I34" si="14">+B14/B$17</f>
        <v>4.0174963573360528E-3</v>
      </c>
      <c r="C34" s="42">
        <f t="shared" si="14"/>
        <v>0</v>
      </c>
      <c r="D34" s="42">
        <f t="shared" si="14"/>
        <v>2.0842257035573572E-3</v>
      </c>
      <c r="E34" s="42">
        <f t="shared" si="14"/>
        <v>5.4920615605557254E-3</v>
      </c>
      <c r="F34" s="42">
        <f t="shared" si="14"/>
        <v>4.9688894230363757E-3</v>
      </c>
      <c r="G34" s="42">
        <f t="shared" si="14"/>
        <v>6.6989240614733034E-2</v>
      </c>
      <c r="H34" s="42">
        <f t="shared" si="14"/>
        <v>1.0334057153456198E-2</v>
      </c>
      <c r="I34" s="42">
        <f t="shared" si="14"/>
        <v>0</v>
      </c>
    </row>
    <row r="35" spans="1:9" ht="15" thickBot="1" x14ac:dyDescent="0.35">
      <c r="A35" s="44" t="s">
        <v>74</v>
      </c>
      <c r="B35" s="42">
        <f t="shared" ref="B35:I35" si="15">+B15/B$17</f>
        <v>1.3927320705431651E-2</v>
      </c>
      <c r="C35" s="42">
        <f t="shared" si="15"/>
        <v>1.3238333371997672E-2</v>
      </c>
      <c r="D35" s="42">
        <f t="shared" si="15"/>
        <v>5.9780475340800943E-2</v>
      </c>
      <c r="E35" s="42">
        <f t="shared" si="15"/>
        <v>4.5647055804038723E-2</v>
      </c>
      <c r="F35" s="42">
        <f t="shared" si="15"/>
        <v>1.3475949540867437E-2</v>
      </c>
      <c r="G35" s="42">
        <f t="shared" si="15"/>
        <v>2.3549951410114206E-2</v>
      </c>
      <c r="H35" s="42">
        <f t="shared" si="15"/>
        <v>1.1239625950838324E-2</v>
      </c>
      <c r="I35" s="42">
        <f t="shared" si="15"/>
        <v>4.6986642844001877E-2</v>
      </c>
    </row>
    <row r="36" spans="1:9" ht="15" thickBot="1" x14ac:dyDescent="0.35">
      <c r="A36" s="69" t="s">
        <v>87</v>
      </c>
      <c r="B36" s="70">
        <f>+B16/B$17</f>
        <v>7.2582767522538019E-2</v>
      </c>
      <c r="C36" s="70">
        <f t="shared" ref="C36:I36" si="16">+C16/C$17</f>
        <v>2.2063888953329454E-2</v>
      </c>
      <c r="D36" s="70">
        <f t="shared" si="16"/>
        <v>0.1470829156618261</v>
      </c>
      <c r="E36" s="70">
        <f t="shared" si="16"/>
        <v>0.21898827204695054</v>
      </c>
      <c r="F36" s="70">
        <f t="shared" si="16"/>
        <v>0.14315723685505205</v>
      </c>
      <c r="G36" s="70">
        <f t="shared" si="16"/>
        <v>0.12926123223217631</v>
      </c>
      <c r="H36" s="70">
        <f t="shared" si="16"/>
        <v>9.4821573509945647E-2</v>
      </c>
      <c r="I36" s="70">
        <f t="shared" si="16"/>
        <v>0.15969251525241693</v>
      </c>
    </row>
    <row r="37" spans="1:9" ht="15" thickBot="1" x14ac:dyDescent="0.35">
      <c r="A37" s="71" t="s">
        <v>62</v>
      </c>
      <c r="B37" s="72">
        <f>+B17/B$17</f>
        <v>1</v>
      </c>
      <c r="C37" s="72">
        <f t="shared" ref="C37:I37" si="17">+C17/C$17</f>
        <v>1</v>
      </c>
      <c r="D37" s="72">
        <f t="shared" si="17"/>
        <v>1</v>
      </c>
      <c r="E37" s="72">
        <f t="shared" si="17"/>
        <v>1</v>
      </c>
      <c r="F37" s="72">
        <f t="shared" si="17"/>
        <v>1</v>
      </c>
      <c r="G37" s="72">
        <f t="shared" si="17"/>
        <v>1</v>
      </c>
      <c r="H37" s="72">
        <f t="shared" si="17"/>
        <v>1</v>
      </c>
      <c r="I37" s="72">
        <f t="shared" si="17"/>
        <v>1</v>
      </c>
    </row>
    <row r="38" spans="1:9" x14ac:dyDescent="0.3">
      <c r="A38" s="9" t="s">
        <v>412</v>
      </c>
      <c r="B38" s="9"/>
      <c r="C38" s="9"/>
      <c r="D38" s="9"/>
      <c r="E38" s="9"/>
      <c r="F38" s="9"/>
      <c r="G38" s="9"/>
    </row>
    <row r="39" spans="1:9" x14ac:dyDescent="0.3">
      <c r="A39" s="9" t="s">
        <v>413</v>
      </c>
      <c r="B39" s="9"/>
      <c r="C39" s="9"/>
      <c r="D39" s="9"/>
      <c r="E39" s="9"/>
      <c r="F39" s="9"/>
      <c r="G39" s="9"/>
    </row>
    <row r="40" spans="1:9" x14ac:dyDescent="0.3">
      <c r="A40" s="9"/>
      <c r="B40" s="9"/>
      <c r="C40" s="9"/>
      <c r="D40" s="9"/>
      <c r="E40" s="9"/>
      <c r="F40" s="9"/>
      <c r="G40" s="9"/>
    </row>
    <row r="41" spans="1:9" x14ac:dyDescent="0.3">
      <c r="A41" s="52">
        <v>41164</v>
      </c>
      <c r="B41" s="9"/>
      <c r="C41" s="9"/>
      <c r="D41" s="9"/>
      <c r="E41" s="9"/>
      <c r="F41" s="9"/>
      <c r="G41" s="9"/>
    </row>
  </sheetData>
  <mergeCells count="2">
    <mergeCell ref="A1:I1"/>
    <mergeCell ref="A22:I22"/>
  </mergeCells>
  <hyperlinks>
    <hyperlink ref="A1:I1" location="CONTENIDO!A1" display="EMPRESAS DE TRANSPORTE AÉREO  CARGA  - COSTOS DE OPERACIÓN POR TIPO DE AERONAVE -   I SEMESTRE DE 2011"/>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K17" sqref="K17"/>
    </sheetView>
  </sheetViews>
  <sheetFormatPr baseColWidth="10" defaultRowHeight="14.4" x14ac:dyDescent="0.3"/>
  <cols>
    <col min="1" max="1" width="24.6328125" style="53" customWidth="1"/>
    <col min="2" max="3" width="10.6328125" style="53" customWidth="1"/>
    <col min="4" max="4" width="10.54296875" style="53" customWidth="1"/>
    <col min="5" max="5" width="10.1796875" style="53" customWidth="1"/>
    <col min="6" max="6" width="10.26953125" style="53" customWidth="1"/>
    <col min="7" max="7" width="11.26953125" style="53" customWidth="1"/>
    <col min="8" max="8" width="13" style="53" customWidth="1"/>
    <col min="9" max="16384" width="10.90625" style="9"/>
  </cols>
  <sheetData>
    <row r="1" spans="1:8" x14ac:dyDescent="0.3">
      <c r="A1" s="254" t="s">
        <v>106</v>
      </c>
      <c r="B1" s="255"/>
      <c r="C1" s="255"/>
      <c r="D1" s="255"/>
      <c r="E1" s="255"/>
      <c r="F1" s="255"/>
      <c r="G1" s="255"/>
      <c r="H1" s="260"/>
    </row>
    <row r="2" spans="1:8" ht="15" thickBot="1" x14ac:dyDescent="0.35">
      <c r="A2" s="256" t="s">
        <v>410</v>
      </c>
      <c r="B2" s="257"/>
      <c r="C2" s="257"/>
      <c r="D2" s="257"/>
      <c r="E2" s="257"/>
      <c r="F2" s="257"/>
      <c r="G2" s="257"/>
      <c r="H2" s="261"/>
    </row>
    <row r="3" spans="1:8" ht="15" thickBot="1" x14ac:dyDescent="0.35"/>
    <row r="4" spans="1:8" ht="15" thickBot="1" x14ac:dyDescent="0.35">
      <c r="A4" s="115" t="s">
        <v>0</v>
      </c>
      <c r="B4" s="115" t="s">
        <v>27</v>
      </c>
      <c r="C4" s="115" t="s">
        <v>54</v>
      </c>
      <c r="D4" s="115" t="s">
        <v>55</v>
      </c>
      <c r="E4" s="115" t="s">
        <v>58</v>
      </c>
      <c r="F4" s="115" t="s">
        <v>56</v>
      </c>
      <c r="G4" s="115" t="s">
        <v>39</v>
      </c>
      <c r="H4" s="115" t="s">
        <v>41</v>
      </c>
    </row>
    <row r="5" spans="1:8" x14ac:dyDescent="0.3">
      <c r="A5" s="26" t="s">
        <v>99</v>
      </c>
      <c r="B5" s="153">
        <v>334510.5</v>
      </c>
      <c r="C5" s="153">
        <v>10086</v>
      </c>
      <c r="D5" s="153">
        <v>21719</v>
      </c>
      <c r="E5" s="153">
        <v>204321</v>
      </c>
      <c r="F5" s="153">
        <v>203843.5</v>
      </c>
      <c r="G5" s="153">
        <v>47270</v>
      </c>
      <c r="H5" s="153">
        <v>201486</v>
      </c>
    </row>
    <row r="6" spans="1:8" x14ac:dyDescent="0.3">
      <c r="A6" s="44" t="s">
        <v>64</v>
      </c>
      <c r="B6" s="153">
        <v>0</v>
      </c>
      <c r="C6" s="153">
        <v>0</v>
      </c>
      <c r="D6" s="153">
        <v>0</v>
      </c>
      <c r="E6" s="153">
        <v>0</v>
      </c>
      <c r="F6" s="153">
        <v>0</v>
      </c>
      <c r="G6" s="153">
        <v>0</v>
      </c>
      <c r="H6" s="153">
        <v>0</v>
      </c>
    </row>
    <row r="7" spans="1:8" x14ac:dyDescent="0.3">
      <c r="A7" s="44" t="s">
        <v>100</v>
      </c>
      <c r="B7" s="153">
        <v>0</v>
      </c>
      <c r="C7" s="153">
        <v>0</v>
      </c>
      <c r="D7" s="153">
        <v>0</v>
      </c>
      <c r="E7" s="153">
        <v>0</v>
      </c>
      <c r="F7" s="153">
        <v>0</v>
      </c>
      <c r="G7" s="153">
        <v>0</v>
      </c>
      <c r="H7" s="153">
        <v>0</v>
      </c>
    </row>
    <row r="8" spans="1:8" x14ac:dyDescent="0.3">
      <c r="A8" s="44" t="s">
        <v>66</v>
      </c>
      <c r="B8" s="153">
        <v>66839</v>
      </c>
      <c r="C8" s="153">
        <v>1863</v>
      </c>
      <c r="D8" s="153">
        <v>4012</v>
      </c>
      <c r="E8" s="153">
        <v>85627</v>
      </c>
      <c r="F8" s="153">
        <v>36733</v>
      </c>
      <c r="G8" s="153">
        <v>6230</v>
      </c>
      <c r="H8" s="153">
        <v>56785</v>
      </c>
    </row>
    <row r="9" spans="1:8" x14ac:dyDescent="0.3">
      <c r="A9" s="44" t="s">
        <v>67</v>
      </c>
      <c r="B9" s="153">
        <v>35842</v>
      </c>
      <c r="C9" s="153">
        <v>1608</v>
      </c>
      <c r="D9" s="153">
        <v>3463</v>
      </c>
      <c r="E9" s="153">
        <v>45767</v>
      </c>
      <c r="F9" s="153">
        <v>18038</v>
      </c>
      <c r="G9" s="153">
        <v>12846</v>
      </c>
      <c r="H9" s="153">
        <v>45767</v>
      </c>
    </row>
    <row r="10" spans="1:8" x14ac:dyDescent="0.3">
      <c r="A10" s="44" t="s">
        <v>68</v>
      </c>
      <c r="B10" s="153">
        <v>272867</v>
      </c>
      <c r="C10" s="153">
        <v>7161</v>
      </c>
      <c r="D10" s="153">
        <v>15420</v>
      </c>
      <c r="E10" s="153">
        <v>270828</v>
      </c>
      <c r="F10" s="153">
        <v>135330</v>
      </c>
      <c r="G10" s="153">
        <v>298684</v>
      </c>
      <c r="H10" s="153">
        <v>337611</v>
      </c>
    </row>
    <row r="11" spans="1:8" x14ac:dyDescent="0.3">
      <c r="A11" s="44" t="s">
        <v>69</v>
      </c>
      <c r="B11" s="153">
        <v>16983</v>
      </c>
      <c r="C11" s="153">
        <v>1287</v>
      </c>
      <c r="D11" s="153">
        <v>2773</v>
      </c>
      <c r="E11" s="153">
        <v>2365</v>
      </c>
      <c r="F11" s="153">
        <v>8239</v>
      </c>
      <c r="G11" s="153">
        <v>504</v>
      </c>
      <c r="H11" s="153">
        <v>2365</v>
      </c>
    </row>
    <row r="12" spans="1:8" x14ac:dyDescent="0.3">
      <c r="A12" s="44" t="s">
        <v>101</v>
      </c>
      <c r="B12" s="153">
        <v>774523.5</v>
      </c>
      <c r="C12" s="153">
        <v>14405</v>
      </c>
      <c r="D12" s="153">
        <v>62655</v>
      </c>
      <c r="E12" s="153">
        <v>433237</v>
      </c>
      <c r="F12" s="153">
        <v>60149.5</v>
      </c>
      <c r="G12" s="153">
        <v>762590</v>
      </c>
      <c r="H12" s="153">
        <v>433237</v>
      </c>
    </row>
    <row r="13" spans="1:8" ht="15" thickBot="1" x14ac:dyDescent="0.35">
      <c r="A13" s="64" t="s">
        <v>71</v>
      </c>
      <c r="B13" s="153">
        <v>0</v>
      </c>
      <c r="C13" s="153">
        <v>0</v>
      </c>
      <c r="D13" s="153">
        <v>0</v>
      </c>
      <c r="E13" s="153">
        <v>0</v>
      </c>
      <c r="F13" s="153">
        <v>0</v>
      </c>
      <c r="G13" s="153">
        <v>0</v>
      </c>
      <c r="H13" s="153">
        <v>0</v>
      </c>
    </row>
    <row r="14" spans="1:8" ht="15" thickBot="1" x14ac:dyDescent="0.35">
      <c r="A14" s="170" t="s">
        <v>104</v>
      </c>
      <c r="B14" s="174">
        <f>SUM(B5:B13)</f>
        <v>1501565</v>
      </c>
      <c r="C14" s="174">
        <f t="shared" ref="C14:H14" si="0">SUM(C5:C13)</f>
        <v>36410</v>
      </c>
      <c r="D14" s="174">
        <f t="shared" si="0"/>
        <v>110042</v>
      </c>
      <c r="E14" s="174">
        <f t="shared" si="0"/>
        <v>1042145</v>
      </c>
      <c r="F14" s="174">
        <f t="shared" si="0"/>
        <v>462333</v>
      </c>
      <c r="G14" s="174">
        <f t="shared" si="0"/>
        <v>1128124</v>
      </c>
      <c r="H14" s="174">
        <f t="shared" si="0"/>
        <v>1077251</v>
      </c>
    </row>
    <row r="15" spans="1:8" x14ac:dyDescent="0.3">
      <c r="A15" s="26" t="s">
        <v>72</v>
      </c>
      <c r="B15" s="153"/>
      <c r="C15" s="153"/>
      <c r="D15" s="153"/>
      <c r="E15" s="153"/>
      <c r="F15" s="153"/>
      <c r="G15" s="153"/>
      <c r="H15" s="153"/>
    </row>
    <row r="16" spans="1:8" x14ac:dyDescent="0.3">
      <c r="A16" s="44" t="s">
        <v>98</v>
      </c>
      <c r="B16" s="153">
        <v>241399.5</v>
      </c>
      <c r="C16" s="153">
        <v>4113</v>
      </c>
      <c r="D16" s="153">
        <v>8857</v>
      </c>
      <c r="E16" s="153">
        <v>0</v>
      </c>
      <c r="F16" s="153">
        <v>192838.5</v>
      </c>
      <c r="G16" s="153">
        <v>287987</v>
      </c>
      <c r="H16" s="153">
        <v>0</v>
      </c>
    </row>
    <row r="17" spans="1:8" ht="15" thickBot="1" x14ac:dyDescent="0.35">
      <c r="A17" s="64" t="s">
        <v>74</v>
      </c>
      <c r="B17" s="175">
        <v>0</v>
      </c>
      <c r="C17" s="175">
        <v>0</v>
      </c>
      <c r="D17" s="175">
        <v>0</v>
      </c>
      <c r="E17" s="175">
        <v>613028</v>
      </c>
      <c r="F17" s="175">
        <v>10516</v>
      </c>
      <c r="G17" s="175">
        <v>21842</v>
      </c>
      <c r="H17" s="175">
        <v>412625</v>
      </c>
    </row>
    <row r="18" spans="1:8" ht="15" thickBot="1" x14ac:dyDescent="0.35">
      <c r="A18" s="170" t="s">
        <v>105</v>
      </c>
      <c r="B18" s="176">
        <f>SUM(B15:B17)</f>
        <v>241399.5</v>
      </c>
      <c r="C18" s="176">
        <f t="shared" ref="C18:H18" si="1">SUM(C15:C17)</f>
        <v>4113</v>
      </c>
      <c r="D18" s="176">
        <f t="shared" si="1"/>
        <v>8857</v>
      </c>
      <c r="E18" s="176">
        <f t="shared" si="1"/>
        <v>613028</v>
      </c>
      <c r="F18" s="176">
        <f t="shared" si="1"/>
        <v>203354.5</v>
      </c>
      <c r="G18" s="176">
        <f t="shared" si="1"/>
        <v>309829</v>
      </c>
      <c r="H18" s="176">
        <f t="shared" si="1"/>
        <v>412625</v>
      </c>
    </row>
    <row r="19" spans="1:8" ht="15" thickBot="1" x14ac:dyDescent="0.35">
      <c r="A19" s="171" t="s">
        <v>62</v>
      </c>
      <c r="B19" s="177">
        <f>+B14+B18</f>
        <v>1742964.5</v>
      </c>
      <c r="C19" s="177">
        <f t="shared" ref="C19:H19" si="2">+C14+C18</f>
        <v>40523</v>
      </c>
      <c r="D19" s="177">
        <f t="shared" si="2"/>
        <v>118899</v>
      </c>
      <c r="E19" s="177">
        <f t="shared" si="2"/>
        <v>1655173</v>
      </c>
      <c r="F19" s="177">
        <f t="shared" si="2"/>
        <v>665687.5</v>
      </c>
      <c r="G19" s="177">
        <f t="shared" si="2"/>
        <v>1437953</v>
      </c>
      <c r="H19" s="177">
        <f t="shared" si="2"/>
        <v>1489876</v>
      </c>
    </row>
    <row r="20" spans="1:8" x14ac:dyDescent="0.3">
      <c r="A20" s="26" t="s">
        <v>1</v>
      </c>
      <c r="B20" s="167">
        <v>6008</v>
      </c>
      <c r="C20" s="167">
        <v>239</v>
      </c>
      <c r="D20" s="167">
        <v>441</v>
      </c>
      <c r="E20" s="167">
        <v>438</v>
      </c>
      <c r="F20" s="167">
        <v>3491</v>
      </c>
      <c r="G20" s="167">
        <v>57</v>
      </c>
      <c r="H20" s="167">
        <v>972</v>
      </c>
    </row>
    <row r="21" spans="1:8" x14ac:dyDescent="0.3">
      <c r="A21" s="44" t="s">
        <v>2</v>
      </c>
      <c r="B21" s="153">
        <v>17</v>
      </c>
      <c r="C21" s="153">
        <v>2</v>
      </c>
      <c r="D21" s="153">
        <v>4</v>
      </c>
      <c r="E21" s="153">
        <v>1</v>
      </c>
      <c r="F21" s="153">
        <v>9</v>
      </c>
      <c r="G21" s="153">
        <v>1</v>
      </c>
      <c r="H21" s="153">
        <v>1</v>
      </c>
    </row>
    <row r="22" spans="1:8" ht="15" thickBot="1" x14ac:dyDescent="0.35">
      <c r="A22" s="55" t="s">
        <v>61</v>
      </c>
      <c r="B22" s="37">
        <v>17</v>
      </c>
      <c r="C22" s="37">
        <v>2</v>
      </c>
      <c r="D22" s="37">
        <v>4</v>
      </c>
      <c r="E22" s="37">
        <v>1</v>
      </c>
      <c r="F22" s="37">
        <v>9</v>
      </c>
      <c r="G22" s="37">
        <v>1</v>
      </c>
      <c r="H22" s="37">
        <v>1</v>
      </c>
    </row>
    <row r="23" spans="1:8" ht="15" thickBot="1" x14ac:dyDescent="0.35"/>
    <row r="24" spans="1:8" ht="15" thickBot="1" x14ac:dyDescent="0.35">
      <c r="A24" s="271" t="s">
        <v>93</v>
      </c>
      <c r="B24" s="272"/>
      <c r="C24" s="272"/>
      <c r="D24" s="272"/>
      <c r="E24" s="272"/>
      <c r="F24" s="272"/>
      <c r="G24" s="272"/>
      <c r="H24" s="273"/>
    </row>
    <row r="25" spans="1:8" x14ac:dyDescent="0.3">
      <c r="A25" s="26" t="s">
        <v>63</v>
      </c>
      <c r="B25" s="63">
        <f>+B6/B$19</f>
        <v>0</v>
      </c>
      <c r="C25" s="63">
        <f t="shared" ref="C25:H25" si="3">+C6/C$19</f>
        <v>0</v>
      </c>
      <c r="D25" s="63">
        <f t="shared" si="3"/>
        <v>0</v>
      </c>
      <c r="E25" s="63">
        <f t="shared" si="3"/>
        <v>0</v>
      </c>
      <c r="F25" s="63">
        <f t="shared" si="3"/>
        <v>0</v>
      </c>
      <c r="G25" s="63">
        <f t="shared" si="3"/>
        <v>0</v>
      </c>
      <c r="H25" s="63">
        <f t="shared" si="3"/>
        <v>0</v>
      </c>
    </row>
    <row r="26" spans="1:8" x14ac:dyDescent="0.3">
      <c r="A26" s="44" t="s">
        <v>64</v>
      </c>
      <c r="B26" s="63">
        <f t="shared" ref="B26:H26" si="4">+B7/B$19</f>
        <v>0</v>
      </c>
      <c r="C26" s="63">
        <f t="shared" si="4"/>
        <v>0</v>
      </c>
      <c r="D26" s="63">
        <f t="shared" si="4"/>
        <v>0</v>
      </c>
      <c r="E26" s="63">
        <f t="shared" si="4"/>
        <v>0</v>
      </c>
      <c r="F26" s="63">
        <f t="shared" si="4"/>
        <v>0</v>
      </c>
      <c r="G26" s="63">
        <f t="shared" si="4"/>
        <v>0</v>
      </c>
      <c r="H26" s="63">
        <f t="shared" si="4"/>
        <v>0</v>
      </c>
    </row>
    <row r="27" spans="1:8" x14ac:dyDescent="0.3">
      <c r="A27" s="44" t="s">
        <v>65</v>
      </c>
      <c r="B27" s="63">
        <f t="shared" ref="B27:H27" si="5">+B8/B$19</f>
        <v>3.834788373486666E-2</v>
      </c>
      <c r="C27" s="63">
        <f t="shared" si="5"/>
        <v>4.5973891370332899E-2</v>
      </c>
      <c r="D27" s="63">
        <f t="shared" si="5"/>
        <v>3.3742924667154478E-2</v>
      </c>
      <c r="E27" s="63">
        <f t="shared" si="5"/>
        <v>5.1732960844576369E-2</v>
      </c>
      <c r="F27" s="63">
        <f t="shared" si="5"/>
        <v>5.5180546427565487E-2</v>
      </c>
      <c r="G27" s="63">
        <f t="shared" si="5"/>
        <v>4.3325477258297036E-3</v>
      </c>
      <c r="H27" s="63">
        <f t="shared" si="5"/>
        <v>3.8113910150911888E-2</v>
      </c>
    </row>
    <row r="28" spans="1:8" x14ac:dyDescent="0.3">
      <c r="A28" s="44" t="s">
        <v>66</v>
      </c>
      <c r="B28" s="63">
        <f t="shared" ref="B28:H28" si="6">+B9/B$19</f>
        <v>2.0563815269903661E-2</v>
      </c>
      <c r="C28" s="63">
        <f t="shared" si="6"/>
        <v>3.9681168718999085E-2</v>
      </c>
      <c r="D28" s="63">
        <f t="shared" si="6"/>
        <v>2.9125560349540367E-2</v>
      </c>
      <c r="E28" s="63">
        <f t="shared" si="6"/>
        <v>2.7650886040311195E-2</v>
      </c>
      <c r="F28" s="63">
        <f t="shared" si="6"/>
        <v>2.7096798422683317E-2</v>
      </c>
      <c r="G28" s="63">
        <f t="shared" si="6"/>
        <v>8.9335325980751806E-3</v>
      </c>
      <c r="H28" s="63">
        <f t="shared" si="6"/>
        <v>3.0718663835111109E-2</v>
      </c>
    </row>
    <row r="29" spans="1:8" x14ac:dyDescent="0.3">
      <c r="A29" s="44" t="s">
        <v>67</v>
      </c>
      <c r="B29" s="63">
        <f t="shared" ref="B29:H29" si="7">+B10/B$19</f>
        <v>0.15655338935474589</v>
      </c>
      <c r="C29" s="63">
        <f t="shared" si="7"/>
        <v>0.17671445845569184</v>
      </c>
      <c r="D29" s="63">
        <f t="shared" si="7"/>
        <v>0.12968990487724877</v>
      </c>
      <c r="E29" s="63">
        <f t="shared" si="7"/>
        <v>0.16362519204941114</v>
      </c>
      <c r="F29" s="63">
        <f t="shared" si="7"/>
        <v>0.20329358745657686</v>
      </c>
      <c r="G29" s="63">
        <f t="shared" si="7"/>
        <v>0.20771471668406408</v>
      </c>
      <c r="H29" s="63">
        <f t="shared" si="7"/>
        <v>0.22660342202975281</v>
      </c>
    </row>
    <row r="30" spans="1:8" x14ac:dyDescent="0.3">
      <c r="A30" s="44" t="s">
        <v>68</v>
      </c>
      <c r="B30" s="63">
        <f t="shared" ref="B30:H30" si="8">+B11/B$19</f>
        <v>9.7437440636341122E-3</v>
      </c>
      <c r="C30" s="63">
        <f t="shared" si="8"/>
        <v>3.1759741381437702E-2</v>
      </c>
      <c r="D30" s="63">
        <f t="shared" si="8"/>
        <v>2.3322315578768536E-2</v>
      </c>
      <c r="E30" s="63">
        <f t="shared" si="8"/>
        <v>1.4288536606143285E-3</v>
      </c>
      <c r="F30" s="63">
        <f t="shared" si="8"/>
        <v>1.2376678246174068E-2</v>
      </c>
      <c r="G30" s="63">
        <f t="shared" si="8"/>
        <v>3.5049824298847041E-4</v>
      </c>
      <c r="H30" s="63">
        <f t="shared" si="8"/>
        <v>1.5873804262905101E-3</v>
      </c>
    </row>
    <row r="31" spans="1:8" x14ac:dyDescent="0.3">
      <c r="A31" s="44" t="s">
        <v>95</v>
      </c>
      <c r="B31" s="63">
        <f t="shared" ref="B31:H31" si="9">+B12/B$19</f>
        <v>0.44437135696108554</v>
      </c>
      <c r="C31" s="63">
        <f t="shared" si="9"/>
        <v>0.35547713644103351</v>
      </c>
      <c r="D31" s="63">
        <f t="shared" si="9"/>
        <v>0.52695985668508571</v>
      </c>
      <c r="E31" s="63">
        <f t="shared" si="9"/>
        <v>0.26174726146451155</v>
      </c>
      <c r="F31" s="63">
        <f t="shared" si="9"/>
        <v>9.0356961787625575E-2</v>
      </c>
      <c r="G31" s="63">
        <f t="shared" si="9"/>
        <v>0.53033026809638428</v>
      </c>
      <c r="H31" s="63">
        <f t="shared" si="9"/>
        <v>0.29078728699569628</v>
      </c>
    </row>
    <row r="32" spans="1:8" x14ac:dyDescent="0.3">
      <c r="A32" s="44" t="s">
        <v>70</v>
      </c>
      <c r="B32" s="63">
        <f t="shared" ref="B32:H32" si="10">+B13/B$19</f>
        <v>0</v>
      </c>
      <c r="C32" s="63">
        <f t="shared" si="10"/>
        <v>0</v>
      </c>
      <c r="D32" s="63">
        <f t="shared" si="10"/>
        <v>0</v>
      </c>
      <c r="E32" s="63">
        <f t="shared" si="10"/>
        <v>0</v>
      </c>
      <c r="F32" s="63">
        <f t="shared" si="10"/>
        <v>0</v>
      </c>
      <c r="G32" s="63">
        <f t="shared" si="10"/>
        <v>0</v>
      </c>
      <c r="H32" s="63">
        <f t="shared" si="10"/>
        <v>0</v>
      </c>
    </row>
    <row r="33" spans="1:8" ht="15" thickBot="1" x14ac:dyDescent="0.35">
      <c r="A33" s="44" t="s">
        <v>71</v>
      </c>
      <c r="B33" s="63">
        <f t="shared" ref="B33:H33" si="11">+B14/B$19</f>
        <v>0.86150062149860196</v>
      </c>
      <c r="C33" s="63">
        <f t="shared" si="11"/>
        <v>0.8985020852355452</v>
      </c>
      <c r="D33" s="63">
        <f t="shared" si="11"/>
        <v>0.92550820444242587</v>
      </c>
      <c r="E33" s="63">
        <f t="shared" si="11"/>
        <v>0.62962904783971219</v>
      </c>
      <c r="F33" s="63">
        <f t="shared" si="11"/>
        <v>0.69451957562670175</v>
      </c>
      <c r="G33" s="63">
        <f t="shared" si="11"/>
        <v>0.78453468228794687</v>
      </c>
      <c r="H33" s="63">
        <f t="shared" si="11"/>
        <v>0.72304742139614309</v>
      </c>
    </row>
    <row r="34" spans="1:8" ht="15" thickBot="1" x14ac:dyDescent="0.35">
      <c r="A34" s="67" t="s">
        <v>83</v>
      </c>
      <c r="B34" s="68">
        <f>+B14/B$19</f>
        <v>0.86150062149860196</v>
      </c>
      <c r="C34" s="68">
        <f t="shared" ref="C34:H34" si="12">+C14/C$19</f>
        <v>0.8985020852355452</v>
      </c>
      <c r="D34" s="68">
        <f t="shared" si="12"/>
        <v>0.92550820444242587</v>
      </c>
      <c r="E34" s="68">
        <f t="shared" si="12"/>
        <v>0.62962904783971219</v>
      </c>
      <c r="F34" s="68">
        <f t="shared" si="12"/>
        <v>0.69451957562670175</v>
      </c>
      <c r="G34" s="68">
        <f t="shared" si="12"/>
        <v>0.78453468228794687</v>
      </c>
      <c r="H34" s="68">
        <f t="shared" si="12"/>
        <v>0.72304742139614309</v>
      </c>
    </row>
    <row r="35" spans="1:8" x14ac:dyDescent="0.3">
      <c r="A35" s="44" t="s">
        <v>72</v>
      </c>
      <c r="B35" s="42">
        <f>+B15/B$19</f>
        <v>0</v>
      </c>
      <c r="C35" s="42">
        <f t="shared" ref="C35:H35" si="13">+C15/C$19</f>
        <v>0</v>
      </c>
      <c r="D35" s="42">
        <f t="shared" si="13"/>
        <v>0</v>
      </c>
      <c r="E35" s="42">
        <f t="shared" si="13"/>
        <v>0</v>
      </c>
      <c r="F35" s="42">
        <f t="shared" si="13"/>
        <v>0</v>
      </c>
      <c r="G35" s="42">
        <f t="shared" si="13"/>
        <v>0</v>
      </c>
      <c r="H35" s="42">
        <f t="shared" si="13"/>
        <v>0</v>
      </c>
    </row>
    <row r="36" spans="1:8" x14ac:dyDescent="0.3">
      <c r="A36" s="44" t="s">
        <v>73</v>
      </c>
      <c r="B36" s="42">
        <f t="shared" ref="B36:H36" si="14">+B16/B$19</f>
        <v>0.13849937850139804</v>
      </c>
      <c r="C36" s="42">
        <f t="shared" si="14"/>
        <v>0.10149791476445476</v>
      </c>
      <c r="D36" s="42">
        <f t="shared" si="14"/>
        <v>7.449179555757407E-2</v>
      </c>
      <c r="E36" s="42">
        <f t="shared" si="14"/>
        <v>0</v>
      </c>
      <c r="F36" s="42">
        <f t="shared" si="14"/>
        <v>0.28968322223265419</v>
      </c>
      <c r="G36" s="42">
        <f t="shared" si="14"/>
        <v>0.20027566964984253</v>
      </c>
      <c r="H36" s="42">
        <f t="shared" si="14"/>
        <v>0</v>
      </c>
    </row>
    <row r="37" spans="1:8" ht="15" thickBot="1" x14ac:dyDescent="0.35">
      <c r="A37" s="44" t="s">
        <v>74</v>
      </c>
      <c r="B37" s="42">
        <f t="shared" ref="B37:H37" si="15">+B17/B$19</f>
        <v>0</v>
      </c>
      <c r="C37" s="42">
        <f t="shared" si="15"/>
        <v>0</v>
      </c>
      <c r="D37" s="42">
        <f t="shared" si="15"/>
        <v>0</v>
      </c>
      <c r="E37" s="42">
        <f t="shared" si="15"/>
        <v>0.37037095216028776</v>
      </c>
      <c r="F37" s="42">
        <f t="shared" si="15"/>
        <v>1.5797202140644073E-2</v>
      </c>
      <c r="G37" s="42">
        <f t="shared" si="15"/>
        <v>1.5189648062210657E-2</v>
      </c>
      <c r="H37" s="42">
        <f t="shared" si="15"/>
        <v>0.27695257860385697</v>
      </c>
    </row>
    <row r="38" spans="1:8" ht="15" thickBot="1" x14ac:dyDescent="0.35">
      <c r="A38" s="69" t="s">
        <v>87</v>
      </c>
      <c r="B38" s="70">
        <f>+B18/B$19</f>
        <v>0.13849937850139804</v>
      </c>
      <c r="C38" s="70">
        <f t="shared" ref="C38:H38" si="16">+C18/C$19</f>
        <v>0.10149791476445476</v>
      </c>
      <c r="D38" s="70">
        <f t="shared" si="16"/>
        <v>7.449179555757407E-2</v>
      </c>
      <c r="E38" s="70">
        <f t="shared" si="16"/>
        <v>0.37037095216028776</v>
      </c>
      <c r="F38" s="70">
        <f t="shared" si="16"/>
        <v>0.30548042437329831</v>
      </c>
      <c r="G38" s="70">
        <f t="shared" si="16"/>
        <v>0.21546531771205318</v>
      </c>
      <c r="H38" s="70">
        <f t="shared" si="16"/>
        <v>0.27695257860385697</v>
      </c>
    </row>
    <row r="39" spans="1:8" ht="15" thickBot="1" x14ac:dyDescent="0.35">
      <c r="A39" s="71" t="s">
        <v>62</v>
      </c>
      <c r="B39" s="72">
        <f>+B19/B$19</f>
        <v>1</v>
      </c>
      <c r="C39" s="72">
        <f t="shared" ref="C39:H39" si="17">+C19/C$19</f>
        <v>1</v>
      </c>
      <c r="D39" s="72">
        <f t="shared" si="17"/>
        <v>1</v>
      </c>
      <c r="E39" s="72">
        <f t="shared" si="17"/>
        <v>1</v>
      </c>
      <c r="F39" s="72">
        <f t="shared" si="17"/>
        <v>1</v>
      </c>
      <c r="G39" s="72">
        <f t="shared" si="17"/>
        <v>1</v>
      </c>
      <c r="H39" s="72">
        <f t="shared" si="17"/>
        <v>1</v>
      </c>
    </row>
    <row r="40" spans="1:8" x14ac:dyDescent="0.3">
      <c r="A40" s="9"/>
      <c r="B40" s="9"/>
      <c r="C40" s="9"/>
      <c r="D40" s="9"/>
      <c r="E40" s="9"/>
      <c r="F40" s="9"/>
      <c r="G40" s="9"/>
      <c r="H40" s="9"/>
    </row>
    <row r="41" spans="1:8" x14ac:dyDescent="0.3">
      <c r="A41" s="9" t="s">
        <v>411</v>
      </c>
      <c r="B41" s="9"/>
      <c r="C41" s="9"/>
      <c r="D41" s="9"/>
      <c r="E41" s="9"/>
      <c r="F41" s="9"/>
      <c r="G41" s="9"/>
      <c r="H41" s="9"/>
    </row>
    <row r="42" spans="1:8" x14ac:dyDescent="0.3">
      <c r="A42" s="9" t="s">
        <v>406</v>
      </c>
      <c r="B42" s="9"/>
      <c r="C42" s="9"/>
      <c r="D42" s="9"/>
      <c r="E42" s="9"/>
      <c r="F42" s="9"/>
      <c r="G42" s="9"/>
      <c r="H42" s="9"/>
    </row>
    <row r="43" spans="1:8" x14ac:dyDescent="0.3">
      <c r="A43" s="9"/>
      <c r="B43" s="9"/>
      <c r="C43" s="9"/>
      <c r="D43" s="9"/>
      <c r="E43" s="9"/>
      <c r="F43" s="9"/>
      <c r="G43" s="9"/>
      <c r="H43" s="9"/>
    </row>
    <row r="44" spans="1:8" x14ac:dyDescent="0.3">
      <c r="A44" s="52">
        <v>41164</v>
      </c>
      <c r="B44" s="9"/>
      <c r="C44" s="9"/>
      <c r="D44" s="9"/>
      <c r="E44" s="9"/>
      <c r="F44" s="9"/>
      <c r="G44" s="9"/>
      <c r="H44" s="9"/>
    </row>
    <row r="48" spans="1:8" x14ac:dyDescent="0.3">
      <c r="A48" s="121" t="s">
        <v>0</v>
      </c>
      <c r="B48" s="121" t="s">
        <v>27</v>
      </c>
      <c r="C48" s="121" t="s">
        <v>54</v>
      </c>
      <c r="D48" s="121" t="s">
        <v>55</v>
      </c>
      <c r="E48" s="121" t="s">
        <v>58</v>
      </c>
      <c r="F48" s="121" t="s">
        <v>56</v>
      </c>
      <c r="G48" s="121" t="s">
        <v>39</v>
      </c>
      <c r="H48" s="121" t="s">
        <v>41</v>
      </c>
    </row>
    <row r="49" spans="1:8" x14ac:dyDescent="0.3">
      <c r="A49" s="121" t="s">
        <v>426</v>
      </c>
      <c r="B49" s="154">
        <v>334510.5</v>
      </c>
      <c r="C49" s="154">
        <v>10086</v>
      </c>
      <c r="D49" s="154">
        <v>21719</v>
      </c>
      <c r="E49" s="154">
        <v>204321</v>
      </c>
      <c r="F49" s="154">
        <v>203843.5</v>
      </c>
      <c r="G49" s="154">
        <v>47270</v>
      </c>
      <c r="H49" s="154">
        <v>201486</v>
      </c>
    </row>
    <row r="50" spans="1:8" x14ac:dyDescent="0.3">
      <c r="A50" s="121" t="s">
        <v>445</v>
      </c>
      <c r="B50" s="154">
        <v>0</v>
      </c>
      <c r="C50" s="154">
        <v>0</v>
      </c>
      <c r="D50" s="154">
        <v>0</v>
      </c>
      <c r="E50" s="154">
        <v>0</v>
      </c>
      <c r="F50" s="154">
        <v>0</v>
      </c>
      <c r="G50" s="154">
        <v>0</v>
      </c>
      <c r="H50" s="154">
        <v>0</v>
      </c>
    </row>
    <row r="51" spans="1:8" x14ac:dyDescent="0.3">
      <c r="A51" s="121" t="s">
        <v>444</v>
      </c>
      <c r="B51" s="154">
        <v>0</v>
      </c>
      <c r="C51" s="154">
        <v>0</v>
      </c>
      <c r="D51" s="154">
        <v>0</v>
      </c>
      <c r="E51" s="154">
        <v>0</v>
      </c>
      <c r="F51" s="154">
        <v>0</v>
      </c>
      <c r="G51" s="154">
        <v>0</v>
      </c>
      <c r="H51" s="154">
        <v>0</v>
      </c>
    </row>
    <row r="52" spans="1:8" x14ac:dyDescent="0.3">
      <c r="A52" s="121" t="s">
        <v>427</v>
      </c>
      <c r="B52" s="154">
        <v>66839</v>
      </c>
      <c r="C52" s="154">
        <v>1863</v>
      </c>
      <c r="D52" s="154">
        <v>4012</v>
      </c>
      <c r="E52" s="154">
        <v>85627</v>
      </c>
      <c r="F52" s="154">
        <v>36733</v>
      </c>
      <c r="G52" s="154">
        <v>6230</v>
      </c>
      <c r="H52" s="154">
        <v>56785</v>
      </c>
    </row>
    <row r="53" spans="1:8" x14ac:dyDescent="0.3">
      <c r="A53" s="121" t="s">
        <v>428</v>
      </c>
      <c r="B53" s="154">
        <v>35842</v>
      </c>
      <c r="C53" s="154">
        <v>1608</v>
      </c>
      <c r="D53" s="154">
        <v>3463</v>
      </c>
      <c r="E53" s="154">
        <v>45767</v>
      </c>
      <c r="F53" s="154">
        <v>18038</v>
      </c>
      <c r="G53" s="154">
        <v>12846</v>
      </c>
      <c r="H53" s="154">
        <v>45767</v>
      </c>
    </row>
    <row r="54" spans="1:8" x14ac:dyDescent="0.3">
      <c r="A54" s="121" t="s">
        <v>429</v>
      </c>
      <c r="B54" s="154">
        <v>272867</v>
      </c>
      <c r="C54" s="154">
        <v>7161</v>
      </c>
      <c r="D54" s="154">
        <v>15420</v>
      </c>
      <c r="E54" s="154">
        <v>270828</v>
      </c>
      <c r="F54" s="154">
        <v>135330</v>
      </c>
      <c r="G54" s="154">
        <v>298684</v>
      </c>
      <c r="H54" s="154">
        <v>337611</v>
      </c>
    </row>
    <row r="55" spans="1:8" x14ac:dyDescent="0.3">
      <c r="A55" s="121" t="s">
        <v>430</v>
      </c>
      <c r="B55" s="154">
        <v>16983</v>
      </c>
      <c r="C55" s="154">
        <v>1287</v>
      </c>
      <c r="D55" s="154">
        <v>2773</v>
      </c>
      <c r="E55" s="154">
        <v>2365</v>
      </c>
      <c r="F55" s="154">
        <v>8239</v>
      </c>
      <c r="G55" s="154">
        <v>504</v>
      </c>
      <c r="H55" s="154">
        <v>2365</v>
      </c>
    </row>
    <row r="56" spans="1:8" x14ac:dyDescent="0.3">
      <c r="A56" s="121" t="s">
        <v>431</v>
      </c>
      <c r="B56" s="154">
        <v>774523.5</v>
      </c>
      <c r="C56" s="154">
        <v>14405</v>
      </c>
      <c r="D56" s="154">
        <v>62655</v>
      </c>
      <c r="E56" s="154">
        <v>433237</v>
      </c>
      <c r="F56" s="154">
        <v>60149.5</v>
      </c>
      <c r="G56" s="154">
        <v>762590</v>
      </c>
      <c r="H56" s="154">
        <v>433237</v>
      </c>
    </row>
    <row r="57" spans="1:8" x14ac:dyDescent="0.3">
      <c r="A57" s="121" t="s">
        <v>432</v>
      </c>
      <c r="B57" s="154">
        <v>0</v>
      </c>
      <c r="C57" s="154">
        <v>0</v>
      </c>
      <c r="D57" s="154">
        <v>0</v>
      </c>
      <c r="E57" s="154">
        <v>0</v>
      </c>
      <c r="F57" s="154">
        <v>0</v>
      </c>
      <c r="G57" s="154">
        <v>0</v>
      </c>
      <c r="H57" s="154">
        <v>0</v>
      </c>
    </row>
    <row r="58" spans="1:8" x14ac:dyDescent="0.3">
      <c r="A58" s="121" t="s">
        <v>433</v>
      </c>
      <c r="B58" s="154">
        <v>1161928.5</v>
      </c>
      <c r="C58" s="154">
        <v>661262</v>
      </c>
      <c r="D58" s="154">
        <v>0</v>
      </c>
      <c r="E58" s="154">
        <v>0</v>
      </c>
      <c r="F58" s="154">
        <v>484451.5</v>
      </c>
      <c r="G58" s="154">
        <v>0</v>
      </c>
      <c r="H58" s="154">
        <v>0</v>
      </c>
    </row>
    <row r="59" spans="1:8" x14ac:dyDescent="0.3">
      <c r="A59" s="121"/>
      <c r="B59" s="154"/>
      <c r="C59" s="154"/>
      <c r="D59" s="154"/>
      <c r="E59" s="154"/>
      <c r="F59" s="154"/>
      <c r="G59" s="154"/>
      <c r="H59" s="154"/>
    </row>
    <row r="60" spans="1:8" x14ac:dyDescent="0.3">
      <c r="A60" s="121" t="s">
        <v>434</v>
      </c>
      <c r="B60" s="154">
        <v>241399.5</v>
      </c>
      <c r="C60" s="154">
        <v>4113</v>
      </c>
      <c r="D60" s="154">
        <v>8857</v>
      </c>
      <c r="E60" s="154">
        <v>0</v>
      </c>
      <c r="F60" s="154">
        <v>192838.5</v>
      </c>
      <c r="G60" s="154">
        <v>287987</v>
      </c>
      <c r="H60" s="154">
        <v>0</v>
      </c>
    </row>
    <row r="61" spans="1:8" x14ac:dyDescent="0.3">
      <c r="A61" s="121" t="s">
        <v>435</v>
      </c>
      <c r="B61" s="154">
        <v>0</v>
      </c>
      <c r="C61" s="154">
        <v>0</v>
      </c>
      <c r="D61" s="154">
        <v>0</v>
      </c>
      <c r="E61" s="154">
        <v>613028</v>
      </c>
      <c r="F61" s="154">
        <v>10516</v>
      </c>
      <c r="G61" s="154">
        <v>21842</v>
      </c>
      <c r="H61" s="154">
        <v>412625</v>
      </c>
    </row>
    <row r="62" spans="1:8" x14ac:dyDescent="0.3">
      <c r="A62" s="121" t="s">
        <v>436</v>
      </c>
      <c r="B62" s="154">
        <v>123398.5</v>
      </c>
      <c r="C62" s="154">
        <v>5933</v>
      </c>
      <c r="D62" s="154">
        <v>12777</v>
      </c>
      <c r="E62" s="154">
        <v>98240</v>
      </c>
      <c r="F62" s="154">
        <v>73312</v>
      </c>
      <c r="G62" s="154">
        <v>90310</v>
      </c>
      <c r="H62" s="154">
        <v>87138</v>
      </c>
    </row>
    <row r="63" spans="1:8" x14ac:dyDescent="0.3">
      <c r="A63" s="121" t="s">
        <v>437</v>
      </c>
      <c r="B63" s="154">
        <v>7428</v>
      </c>
      <c r="C63" s="154">
        <v>258</v>
      </c>
      <c r="D63" s="154">
        <v>556</v>
      </c>
      <c r="E63" s="154">
        <v>203</v>
      </c>
      <c r="F63" s="154">
        <v>3194</v>
      </c>
      <c r="G63" s="154">
        <v>90</v>
      </c>
      <c r="H63" s="154">
        <v>431</v>
      </c>
    </row>
    <row r="64" spans="1:8" x14ac:dyDescent="0.3">
      <c r="A64" s="121" t="s">
        <v>438</v>
      </c>
      <c r="B64" s="154">
        <v>6008</v>
      </c>
      <c r="C64" s="154">
        <v>239</v>
      </c>
      <c r="D64" s="154">
        <v>441</v>
      </c>
      <c r="E64" s="154">
        <v>438</v>
      </c>
      <c r="F64" s="154">
        <v>3491</v>
      </c>
      <c r="G64" s="154">
        <v>57</v>
      </c>
      <c r="H64" s="154">
        <v>972</v>
      </c>
    </row>
    <row r="65" spans="1:8" x14ac:dyDescent="0.3">
      <c r="A65" s="121" t="s">
        <v>439</v>
      </c>
      <c r="B65" s="154">
        <v>17</v>
      </c>
      <c r="C65" s="154">
        <v>2</v>
      </c>
      <c r="D65" s="154">
        <v>4</v>
      </c>
      <c r="E65" s="154">
        <v>1</v>
      </c>
      <c r="F65" s="154">
        <v>9</v>
      </c>
      <c r="G65" s="154">
        <v>1</v>
      </c>
      <c r="H65" s="154">
        <v>1</v>
      </c>
    </row>
  </sheetData>
  <sortState ref="A5:R13">
    <sortCondition ref="A5:A13"/>
  </sortState>
  <mergeCells count="3">
    <mergeCell ref="A24:H24"/>
    <mergeCell ref="A1:H1"/>
    <mergeCell ref="A2:H2"/>
  </mergeCells>
  <hyperlinks>
    <hyperlink ref="A1:H1" location="CONTENIDO!A1" display="EMPRESAS DE TRANSPORTE AÉREO  COMERCIAL REGIONAL  - COSTOS DE OPERACIÓN POR TIPO DE AERONAVE  "/>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workbookViewId="0">
      <selection activeCell="K55" sqref="K55"/>
    </sheetView>
  </sheetViews>
  <sheetFormatPr baseColWidth="10" defaultRowHeight="14.4" x14ac:dyDescent="0.3"/>
  <cols>
    <col min="1" max="1" width="19.7265625" style="51" customWidth="1"/>
    <col min="2" max="3" width="8.54296875" style="51" bestFit="1" customWidth="1"/>
    <col min="4" max="4" width="8.54296875" style="51" customWidth="1"/>
    <col min="5" max="5" width="8.54296875" style="51" bestFit="1" customWidth="1"/>
    <col min="6" max="6" width="7.26953125" style="51" bestFit="1" customWidth="1"/>
    <col min="7" max="14" width="8.54296875" style="51" bestFit="1" customWidth="1"/>
    <col min="15" max="18" width="7.26953125" style="51" bestFit="1" customWidth="1"/>
    <col min="19" max="19" width="8.54296875" style="9" bestFit="1" customWidth="1"/>
    <col min="20" max="20" width="7.26953125" style="9" bestFit="1" customWidth="1"/>
    <col min="21" max="22" width="8.54296875" style="9" bestFit="1" customWidth="1"/>
    <col min="23" max="23" width="7.26953125" style="9" bestFit="1" customWidth="1"/>
    <col min="24" max="24" width="8.54296875" style="9" bestFit="1" customWidth="1"/>
    <col min="25" max="26" width="9.36328125" style="9" bestFit="1" customWidth="1"/>
    <col min="27" max="28" width="8.54296875" style="9" bestFit="1" customWidth="1"/>
    <col min="29" max="29" width="9.36328125" style="9" bestFit="1" customWidth="1"/>
    <col min="30" max="30" width="8.54296875" style="9" bestFit="1" customWidth="1"/>
    <col min="31" max="32" width="9.36328125" style="9" bestFit="1" customWidth="1"/>
    <col min="33" max="34" width="7.26953125" style="9" bestFit="1" customWidth="1"/>
    <col min="35" max="36" width="8.54296875" style="9" bestFit="1" customWidth="1"/>
    <col min="37" max="37" width="7.26953125" style="9" bestFit="1" customWidth="1"/>
    <col min="38" max="38" width="8.54296875" style="9" bestFit="1" customWidth="1"/>
    <col min="39" max="16384" width="10.90625" style="9"/>
  </cols>
  <sheetData>
    <row r="1" spans="1:38" ht="15" thickBot="1" x14ac:dyDescent="0.35">
      <c r="A1" s="275" t="s">
        <v>440</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7"/>
    </row>
    <row r="2" spans="1:38" ht="15" thickBot="1" x14ac:dyDescent="0.35"/>
    <row r="3" spans="1:38" s="60" customFormat="1" ht="19.8" customHeight="1" thickBot="1" x14ac:dyDescent="0.35">
      <c r="A3" s="141" t="s">
        <v>0</v>
      </c>
      <c r="B3" s="141" t="s">
        <v>35</v>
      </c>
      <c r="C3" s="141" t="s">
        <v>47</v>
      </c>
      <c r="D3" s="141" t="s">
        <v>21</v>
      </c>
      <c r="E3" s="141" t="s">
        <v>46</v>
      </c>
      <c r="F3" s="141" t="s">
        <v>57</v>
      </c>
      <c r="G3" s="141" t="s">
        <v>27</v>
      </c>
      <c r="H3" s="141" t="s">
        <v>53</v>
      </c>
      <c r="I3" s="141" t="s">
        <v>22</v>
      </c>
      <c r="J3" s="141" t="s">
        <v>6</v>
      </c>
      <c r="K3" s="141" t="s">
        <v>23</v>
      </c>
      <c r="L3" s="141" t="s">
        <v>54</v>
      </c>
      <c r="M3" s="141" t="s">
        <v>5</v>
      </c>
      <c r="N3" s="141" t="s">
        <v>42</v>
      </c>
      <c r="O3" s="141" t="s">
        <v>37</v>
      </c>
      <c r="P3" s="141" t="s">
        <v>25</v>
      </c>
      <c r="Q3" s="141" t="s">
        <v>31</v>
      </c>
      <c r="R3" s="141" t="s">
        <v>32</v>
      </c>
      <c r="S3" s="141" t="s">
        <v>52</v>
      </c>
      <c r="T3" s="141" t="s">
        <v>43</v>
      </c>
      <c r="U3" s="141" t="s">
        <v>49</v>
      </c>
      <c r="V3" s="141" t="s">
        <v>58</v>
      </c>
      <c r="W3" s="141" t="s">
        <v>44</v>
      </c>
      <c r="X3" s="141" t="s">
        <v>30</v>
      </c>
      <c r="Y3" s="141" t="s">
        <v>59</v>
      </c>
      <c r="Z3" s="141" t="s">
        <v>60</v>
      </c>
      <c r="AA3" s="141" t="s">
        <v>50</v>
      </c>
      <c r="AB3" s="141" t="s">
        <v>9</v>
      </c>
      <c r="AC3" s="141" t="s">
        <v>368</v>
      </c>
      <c r="AD3" s="141" t="s">
        <v>56</v>
      </c>
      <c r="AE3" s="141" t="s">
        <v>369</v>
      </c>
      <c r="AF3" s="141" t="s">
        <v>443</v>
      </c>
      <c r="AG3" s="141" t="s">
        <v>38</v>
      </c>
      <c r="AH3" s="141" t="s">
        <v>45</v>
      </c>
      <c r="AI3" s="141" t="s">
        <v>39</v>
      </c>
      <c r="AJ3" s="141" t="s">
        <v>40</v>
      </c>
      <c r="AK3" s="141" t="s">
        <v>41</v>
      </c>
      <c r="AL3" s="141" t="s">
        <v>48</v>
      </c>
    </row>
    <row r="4" spans="1:38" ht="19.8" customHeight="1" x14ac:dyDescent="0.3">
      <c r="A4" s="131" t="s">
        <v>63</v>
      </c>
      <c r="B4" s="153">
        <v>280000</v>
      </c>
      <c r="C4" s="153">
        <v>224146</v>
      </c>
      <c r="D4" s="153">
        <v>1473416</v>
      </c>
      <c r="E4" s="153">
        <v>452314.16666666669</v>
      </c>
      <c r="F4" s="153">
        <v>146120</v>
      </c>
      <c r="G4" s="153">
        <v>589597</v>
      </c>
      <c r="H4" s="153">
        <v>1044431.5</v>
      </c>
      <c r="I4" s="153">
        <v>1964154</v>
      </c>
      <c r="J4" s="153">
        <v>1092152</v>
      </c>
      <c r="K4" s="153">
        <v>1357577.5</v>
      </c>
      <c r="L4" s="153">
        <v>381339</v>
      </c>
      <c r="M4" s="153">
        <v>331804</v>
      </c>
      <c r="N4" s="153">
        <v>215000</v>
      </c>
      <c r="O4" s="153">
        <v>97485.777777777781</v>
      </c>
      <c r="P4" s="153">
        <v>115517.5</v>
      </c>
      <c r="Q4" s="153">
        <v>98565.333333333328</v>
      </c>
      <c r="R4" s="167">
        <v>199124</v>
      </c>
      <c r="S4" s="167">
        <v>330320.5</v>
      </c>
      <c r="T4" s="167">
        <v>77823.5</v>
      </c>
      <c r="U4" s="153">
        <v>359064</v>
      </c>
      <c r="V4" s="153">
        <v>288956.66666666669</v>
      </c>
      <c r="W4" s="153">
        <v>260000</v>
      </c>
      <c r="X4" s="153">
        <v>132829</v>
      </c>
      <c r="Y4" s="153">
        <v>1266598</v>
      </c>
      <c r="Z4" s="153">
        <v>3188462.5</v>
      </c>
      <c r="AA4" s="153">
        <v>526291.66666666663</v>
      </c>
      <c r="AB4" s="153">
        <v>1704100.5</v>
      </c>
      <c r="AC4" s="153">
        <v>613875</v>
      </c>
      <c r="AD4" s="153">
        <v>340000</v>
      </c>
      <c r="AE4" s="153">
        <v>2344472</v>
      </c>
      <c r="AF4" s="153">
        <v>3241096</v>
      </c>
      <c r="AG4" s="153">
        <v>108587.66666666667</v>
      </c>
      <c r="AH4" s="153">
        <v>114286</v>
      </c>
      <c r="AI4" s="153">
        <v>240512.8</v>
      </c>
      <c r="AJ4" s="153">
        <v>198318.66666666666</v>
      </c>
      <c r="AK4" s="153">
        <v>232003.22222222222</v>
      </c>
      <c r="AL4" s="153">
        <v>220635</v>
      </c>
    </row>
    <row r="5" spans="1:38" ht="19.8" customHeight="1" x14ac:dyDescent="0.3">
      <c r="A5" s="123" t="s">
        <v>65</v>
      </c>
      <c r="B5" s="153">
        <v>439000</v>
      </c>
      <c r="C5" s="153">
        <v>60235</v>
      </c>
      <c r="D5" s="153">
        <v>286363</v>
      </c>
      <c r="E5" s="153">
        <v>213213</v>
      </c>
      <c r="F5" s="153">
        <v>39267</v>
      </c>
      <c r="G5" s="153">
        <v>61710</v>
      </c>
      <c r="H5" s="153">
        <v>250433</v>
      </c>
      <c r="I5" s="153">
        <v>172594.33333333334</v>
      </c>
      <c r="J5" s="153">
        <v>180632</v>
      </c>
      <c r="K5" s="153">
        <v>350290.5</v>
      </c>
      <c r="L5" s="153">
        <v>347564</v>
      </c>
      <c r="M5" s="153">
        <v>43501</v>
      </c>
      <c r="N5" s="153">
        <v>29992</v>
      </c>
      <c r="O5" s="153">
        <v>34377.555555555555</v>
      </c>
      <c r="P5" s="153">
        <v>62791</v>
      </c>
      <c r="Q5" s="153">
        <v>30620.666666666668</v>
      </c>
      <c r="R5" s="167">
        <v>64641.384615384617</v>
      </c>
      <c r="S5" s="167">
        <v>80997</v>
      </c>
      <c r="T5" s="153">
        <v>59344</v>
      </c>
      <c r="U5" s="153">
        <v>112400</v>
      </c>
      <c r="V5" s="153">
        <v>88506</v>
      </c>
      <c r="W5" s="153">
        <v>107000</v>
      </c>
      <c r="X5" s="153">
        <v>299936</v>
      </c>
      <c r="Y5" s="153">
        <v>367631</v>
      </c>
      <c r="Z5" s="153">
        <v>469935</v>
      </c>
      <c r="AA5" s="153">
        <v>252832.66666666666</v>
      </c>
      <c r="AB5" s="153">
        <v>514996</v>
      </c>
      <c r="AC5" s="153">
        <v>234532</v>
      </c>
      <c r="AD5" s="153">
        <v>119047</v>
      </c>
      <c r="AE5" s="153">
        <v>450895</v>
      </c>
      <c r="AF5" s="153">
        <v>1221429</v>
      </c>
      <c r="AG5" s="153">
        <v>52965.333333333336</v>
      </c>
      <c r="AH5" s="153">
        <v>0</v>
      </c>
      <c r="AI5" s="153">
        <v>101685.6</v>
      </c>
      <c r="AJ5" s="153">
        <v>185324</v>
      </c>
      <c r="AK5" s="153">
        <v>62232.888888888891</v>
      </c>
      <c r="AL5" s="153">
        <v>63654</v>
      </c>
    </row>
    <row r="6" spans="1:38" ht="19.8" customHeight="1" x14ac:dyDescent="0.3">
      <c r="A6" s="123" t="s">
        <v>66</v>
      </c>
      <c r="B6" s="153">
        <v>47000</v>
      </c>
      <c r="C6" s="153">
        <v>7960</v>
      </c>
      <c r="D6" s="153">
        <v>32906</v>
      </c>
      <c r="E6" s="153">
        <v>80928.5</v>
      </c>
      <c r="F6" s="153">
        <v>5189</v>
      </c>
      <c r="G6" s="153">
        <v>28518</v>
      </c>
      <c r="H6" s="153">
        <v>147730</v>
      </c>
      <c r="I6" s="153">
        <v>42271.666666666664</v>
      </c>
      <c r="J6" s="153">
        <v>296105</v>
      </c>
      <c r="K6" s="153">
        <v>64466</v>
      </c>
      <c r="L6" s="153">
        <v>106654</v>
      </c>
      <c r="M6" s="153">
        <v>62260.5</v>
      </c>
      <c r="N6" s="153">
        <v>46700</v>
      </c>
      <c r="O6" s="153">
        <v>32658</v>
      </c>
      <c r="P6" s="153">
        <v>55060</v>
      </c>
      <c r="Q6" s="153">
        <v>28738.111111111109</v>
      </c>
      <c r="R6" s="153">
        <v>44943.538461538461</v>
      </c>
      <c r="S6" s="167">
        <v>33541.5</v>
      </c>
      <c r="T6" s="153">
        <v>36639.5</v>
      </c>
      <c r="U6" s="153">
        <v>87710</v>
      </c>
      <c r="V6" s="153">
        <v>46597.666666666664</v>
      </c>
      <c r="W6" s="153">
        <v>24000</v>
      </c>
      <c r="X6" s="153">
        <v>71770</v>
      </c>
      <c r="Y6" s="153">
        <v>58859</v>
      </c>
      <c r="Z6" s="153">
        <v>579641.5</v>
      </c>
      <c r="AA6" s="153">
        <v>36829.333333333336</v>
      </c>
      <c r="AB6" s="153">
        <v>121044.5</v>
      </c>
      <c r="AC6" s="153">
        <v>22578</v>
      </c>
      <c r="AD6" s="153">
        <v>60147</v>
      </c>
      <c r="AE6" s="153">
        <v>46575</v>
      </c>
      <c r="AF6" s="153">
        <v>50913</v>
      </c>
      <c r="AG6" s="153">
        <v>50609</v>
      </c>
      <c r="AH6" s="153">
        <v>33201</v>
      </c>
      <c r="AI6" s="153">
        <v>63339.4</v>
      </c>
      <c r="AJ6" s="153">
        <v>67439.333333333328</v>
      </c>
      <c r="AK6" s="153">
        <v>45248.888888888891</v>
      </c>
      <c r="AL6" s="153">
        <v>42000</v>
      </c>
    </row>
    <row r="7" spans="1:38" ht="19.8" customHeight="1" x14ac:dyDescent="0.3">
      <c r="A7" s="123" t="s">
        <v>67</v>
      </c>
      <c r="B7" s="153">
        <v>282200</v>
      </c>
      <c r="C7" s="153">
        <v>78878</v>
      </c>
      <c r="D7" s="153">
        <v>559004</v>
      </c>
      <c r="E7" s="153">
        <v>430386.16666666669</v>
      </c>
      <c r="F7" s="153">
        <v>51420</v>
      </c>
      <c r="G7" s="153">
        <v>921599</v>
      </c>
      <c r="H7" s="153">
        <v>1245954</v>
      </c>
      <c r="I7" s="153">
        <v>1164524.3333333333</v>
      </c>
      <c r="J7" s="153">
        <v>386482</v>
      </c>
      <c r="K7" s="153">
        <v>2472422.5</v>
      </c>
      <c r="L7" s="153">
        <v>129655</v>
      </c>
      <c r="M7" s="153">
        <v>210674</v>
      </c>
      <c r="N7" s="153">
        <v>252226</v>
      </c>
      <c r="O7" s="153">
        <v>107855.22222222222</v>
      </c>
      <c r="P7" s="153">
        <v>154084</v>
      </c>
      <c r="Q7" s="153">
        <v>136532.11111111112</v>
      </c>
      <c r="R7" s="153">
        <v>139354</v>
      </c>
      <c r="S7" s="167">
        <v>0</v>
      </c>
      <c r="T7" s="153">
        <v>86539.5</v>
      </c>
      <c r="U7" s="153">
        <v>165750</v>
      </c>
      <c r="V7" s="153">
        <v>259671.66666666666</v>
      </c>
      <c r="W7" s="153">
        <v>140000</v>
      </c>
      <c r="X7" s="153">
        <v>721989</v>
      </c>
      <c r="Y7" s="153">
        <v>3139672</v>
      </c>
      <c r="Z7" s="153">
        <v>1283076</v>
      </c>
      <c r="AA7" s="153">
        <v>357374</v>
      </c>
      <c r="AB7" s="153">
        <v>424170</v>
      </c>
      <c r="AC7" s="153">
        <v>1968921</v>
      </c>
      <c r="AD7" s="153">
        <v>150000</v>
      </c>
      <c r="AE7" s="153">
        <v>5195160</v>
      </c>
      <c r="AF7" s="153">
        <v>3003727</v>
      </c>
      <c r="AG7" s="153">
        <v>97180</v>
      </c>
      <c r="AH7" s="153">
        <v>60788</v>
      </c>
      <c r="AI7" s="153">
        <v>260542.8</v>
      </c>
      <c r="AJ7" s="153">
        <v>202536.33333333334</v>
      </c>
      <c r="AK7" s="153">
        <v>192360.88888888888</v>
      </c>
      <c r="AL7" s="153">
        <v>198876</v>
      </c>
    </row>
    <row r="8" spans="1:38" ht="19.8" customHeight="1" x14ac:dyDescent="0.3">
      <c r="A8" s="123" t="s">
        <v>68</v>
      </c>
      <c r="B8" s="153">
        <v>0</v>
      </c>
      <c r="C8" s="153">
        <v>0</v>
      </c>
      <c r="D8" s="153">
        <v>42821</v>
      </c>
      <c r="E8" s="153">
        <v>5799.333333333333</v>
      </c>
      <c r="F8" s="153">
        <v>0</v>
      </c>
      <c r="G8" s="153">
        <v>49144</v>
      </c>
      <c r="H8" s="153">
        <v>30239.5</v>
      </c>
      <c r="I8" s="153">
        <v>13058</v>
      </c>
      <c r="J8" s="153">
        <v>134156</v>
      </c>
      <c r="K8" s="153">
        <v>23349</v>
      </c>
      <c r="L8" s="153">
        <v>0</v>
      </c>
      <c r="M8" s="153">
        <v>1272.5</v>
      </c>
      <c r="N8" s="153">
        <v>4494</v>
      </c>
      <c r="O8" s="153">
        <v>2046.8888888888889</v>
      </c>
      <c r="P8" s="153">
        <v>12000</v>
      </c>
      <c r="Q8" s="153">
        <v>2713</v>
      </c>
      <c r="R8" s="153">
        <v>5541.4615384615381</v>
      </c>
      <c r="S8" s="167">
        <v>0</v>
      </c>
      <c r="T8" s="153">
        <v>2291.5</v>
      </c>
      <c r="U8" s="153">
        <v>24500</v>
      </c>
      <c r="V8" s="153">
        <v>11500</v>
      </c>
      <c r="W8" s="153">
        <v>0</v>
      </c>
      <c r="X8" s="153">
        <v>42848</v>
      </c>
      <c r="Y8" s="153">
        <v>1771</v>
      </c>
      <c r="Z8" s="153">
        <v>57492.5</v>
      </c>
      <c r="AA8" s="153">
        <v>0</v>
      </c>
      <c r="AB8" s="153">
        <v>0</v>
      </c>
      <c r="AC8" s="153">
        <v>0</v>
      </c>
      <c r="AD8" s="153">
        <v>40476</v>
      </c>
      <c r="AE8" s="153">
        <v>1769</v>
      </c>
      <c r="AF8" s="153">
        <v>0</v>
      </c>
      <c r="AG8" s="153">
        <v>18181.666666666668</v>
      </c>
      <c r="AH8" s="153">
        <v>0</v>
      </c>
      <c r="AI8" s="153">
        <v>16009.2</v>
      </c>
      <c r="AJ8" s="153">
        <v>18418.333333333332</v>
      </c>
      <c r="AK8" s="153">
        <v>13933.777777777777</v>
      </c>
      <c r="AL8" s="153">
        <v>23767</v>
      </c>
    </row>
    <row r="9" spans="1:38" ht="19.8" customHeight="1" x14ac:dyDescent="0.3">
      <c r="A9" s="123" t="s">
        <v>69</v>
      </c>
      <c r="B9" s="153">
        <v>718000</v>
      </c>
      <c r="C9" s="153">
        <v>129630</v>
      </c>
      <c r="D9" s="153">
        <v>13706</v>
      </c>
      <c r="E9" s="153">
        <v>253775</v>
      </c>
      <c r="F9" s="153">
        <v>84505</v>
      </c>
      <c r="G9" s="153">
        <v>35969</v>
      </c>
      <c r="H9" s="153">
        <v>912816</v>
      </c>
      <c r="I9" s="153">
        <v>669525.33333333337</v>
      </c>
      <c r="J9" s="153">
        <v>879613</v>
      </c>
      <c r="K9" s="153">
        <v>600737</v>
      </c>
      <c r="L9" s="153">
        <v>1073197</v>
      </c>
      <c r="M9" s="153">
        <v>455986.5</v>
      </c>
      <c r="N9" s="153">
        <v>327610</v>
      </c>
      <c r="O9" s="153">
        <v>137135.44444444444</v>
      </c>
      <c r="P9" s="153">
        <v>264500</v>
      </c>
      <c r="Q9" s="153">
        <v>147864.88888888888</v>
      </c>
      <c r="R9" s="153">
        <v>230424.15384615384</v>
      </c>
      <c r="S9" s="167">
        <v>411485</v>
      </c>
      <c r="T9" s="153">
        <v>186935</v>
      </c>
      <c r="U9" s="153">
        <v>372540</v>
      </c>
      <c r="V9" s="153">
        <v>464923</v>
      </c>
      <c r="W9" s="153">
        <v>387000</v>
      </c>
      <c r="X9" s="153">
        <v>1199744</v>
      </c>
      <c r="Y9" s="153">
        <v>800000</v>
      </c>
      <c r="Z9" s="153">
        <v>1744005</v>
      </c>
      <c r="AA9" s="153">
        <v>313760.33333333331</v>
      </c>
      <c r="AB9" s="153">
        <v>976422.5</v>
      </c>
      <c r="AC9" s="153">
        <v>116366</v>
      </c>
      <c r="AD9" s="153">
        <v>967200</v>
      </c>
      <c r="AE9" s="153">
        <v>2346000</v>
      </c>
      <c r="AF9" s="153">
        <v>2052500</v>
      </c>
      <c r="AG9" s="153">
        <v>93025.666666666672</v>
      </c>
      <c r="AH9" s="153">
        <v>0</v>
      </c>
      <c r="AI9" s="153">
        <v>445186.8</v>
      </c>
      <c r="AJ9" s="153">
        <v>111313.66666666667</v>
      </c>
      <c r="AK9" s="153">
        <v>270562.11111111112</v>
      </c>
      <c r="AL9" s="153">
        <v>360432</v>
      </c>
    </row>
    <row r="10" spans="1:38" ht="19.8" customHeight="1" x14ac:dyDescent="0.3">
      <c r="A10" s="123" t="s">
        <v>70</v>
      </c>
      <c r="B10" s="153">
        <v>46200</v>
      </c>
      <c r="C10" s="153">
        <v>0</v>
      </c>
      <c r="D10" s="153">
        <v>101040</v>
      </c>
      <c r="E10" s="153">
        <v>156008.83333333334</v>
      </c>
      <c r="F10" s="153">
        <v>0</v>
      </c>
      <c r="G10" s="153">
        <v>6352</v>
      </c>
      <c r="H10" s="153">
        <v>355038</v>
      </c>
      <c r="I10" s="153">
        <v>178099.33333333334</v>
      </c>
      <c r="J10" s="153">
        <v>0</v>
      </c>
      <c r="K10" s="153">
        <v>73349</v>
      </c>
      <c r="L10" s="153">
        <v>54477</v>
      </c>
      <c r="M10" s="153">
        <v>180617.5</v>
      </c>
      <c r="N10" s="153">
        <v>38835</v>
      </c>
      <c r="O10" s="153">
        <v>9984.3333333333339</v>
      </c>
      <c r="P10" s="153">
        <v>69000</v>
      </c>
      <c r="Q10" s="153">
        <v>5962.1111111111113</v>
      </c>
      <c r="R10" s="153">
        <v>5392.3076923076924</v>
      </c>
      <c r="S10" s="167">
        <v>11239</v>
      </c>
      <c r="T10" s="153">
        <v>3911</v>
      </c>
      <c r="U10" s="153">
        <v>130870</v>
      </c>
      <c r="V10" s="153">
        <v>185467.33333333334</v>
      </c>
      <c r="W10" s="153">
        <v>16000</v>
      </c>
      <c r="X10" s="153">
        <v>0</v>
      </c>
      <c r="Y10" s="153">
        <v>0</v>
      </c>
      <c r="Z10" s="153">
        <v>0</v>
      </c>
      <c r="AA10" s="153">
        <v>152149</v>
      </c>
      <c r="AB10" s="153">
        <v>9285.5</v>
      </c>
      <c r="AC10" s="153">
        <v>0</v>
      </c>
      <c r="AD10" s="153">
        <v>0</v>
      </c>
      <c r="AE10" s="153">
        <v>0</v>
      </c>
      <c r="AF10" s="153">
        <v>0</v>
      </c>
      <c r="AG10" s="153">
        <v>28179.333333333332</v>
      </c>
      <c r="AH10" s="153">
        <v>0</v>
      </c>
      <c r="AI10" s="153">
        <v>45400</v>
      </c>
      <c r="AJ10" s="153">
        <v>145985.66666666666</v>
      </c>
      <c r="AK10" s="153">
        <v>77285.111111111109</v>
      </c>
      <c r="AL10" s="153">
        <v>0</v>
      </c>
    </row>
    <row r="11" spans="1:38" ht="19.8" customHeight="1" thickBot="1" x14ac:dyDescent="0.35">
      <c r="A11" s="123" t="s">
        <v>71</v>
      </c>
      <c r="B11" s="153">
        <v>0</v>
      </c>
      <c r="C11" s="153">
        <v>437561</v>
      </c>
      <c r="D11" s="153">
        <v>119859</v>
      </c>
      <c r="E11" s="153">
        <v>74363.666666666672</v>
      </c>
      <c r="F11" s="153">
        <v>285245</v>
      </c>
      <c r="G11" s="153">
        <v>718351</v>
      </c>
      <c r="H11" s="153">
        <v>1479101.5</v>
      </c>
      <c r="I11" s="153">
        <v>1832417</v>
      </c>
      <c r="J11" s="153">
        <v>5355990</v>
      </c>
      <c r="K11" s="153">
        <v>2905800</v>
      </c>
      <c r="L11" s="153">
        <v>653724</v>
      </c>
      <c r="M11" s="153">
        <v>0</v>
      </c>
      <c r="N11" s="153">
        <v>0</v>
      </c>
      <c r="O11" s="153">
        <v>2197.7777777777778</v>
      </c>
      <c r="P11" s="153">
        <v>42105</v>
      </c>
      <c r="Q11" s="153">
        <v>11155.777777777777</v>
      </c>
      <c r="R11" s="167">
        <v>31926.461538461539</v>
      </c>
      <c r="S11" s="167">
        <v>0</v>
      </c>
      <c r="T11" s="167">
        <v>67164</v>
      </c>
      <c r="U11" s="153">
        <v>242500</v>
      </c>
      <c r="V11" s="153">
        <v>81216.666666666672</v>
      </c>
      <c r="W11" s="153">
        <v>0</v>
      </c>
      <c r="X11" s="153">
        <v>0</v>
      </c>
      <c r="Y11" s="153">
        <v>3560406</v>
      </c>
      <c r="Z11" s="153">
        <v>1982432</v>
      </c>
      <c r="AA11" s="153">
        <v>0</v>
      </c>
      <c r="AB11" s="153">
        <v>640164.5</v>
      </c>
      <c r="AC11" s="153">
        <v>13683018</v>
      </c>
      <c r="AD11" s="153">
        <v>0</v>
      </c>
      <c r="AE11" s="153">
        <v>4837019</v>
      </c>
      <c r="AF11" s="153">
        <v>8586719</v>
      </c>
      <c r="AG11" s="153">
        <v>20000</v>
      </c>
      <c r="AH11" s="153">
        <v>0</v>
      </c>
      <c r="AI11" s="153">
        <v>7400</v>
      </c>
      <c r="AJ11" s="153">
        <v>57123</v>
      </c>
      <c r="AK11" s="153">
        <v>11015.444444444445</v>
      </c>
      <c r="AL11" s="153">
        <v>0</v>
      </c>
    </row>
    <row r="12" spans="1:38" ht="15" thickBot="1" x14ac:dyDescent="0.35">
      <c r="A12" s="67" t="s">
        <v>83</v>
      </c>
      <c r="B12" s="156">
        <f>SUM(B4:B11)</f>
        <v>1812400</v>
      </c>
      <c r="C12" s="156">
        <f t="shared" ref="C12" si="0">SUM(C4:C11)</f>
        <v>938410</v>
      </c>
      <c r="D12" s="156">
        <f t="shared" ref="D12" si="1">SUM(D4:D11)</f>
        <v>2629115</v>
      </c>
      <c r="E12" s="156">
        <f t="shared" ref="E12" si="2">SUM(E4:E11)</f>
        <v>1666788.6666666667</v>
      </c>
      <c r="F12" s="156">
        <f t="shared" ref="F12" si="3">SUM(F4:F11)</f>
        <v>611746</v>
      </c>
      <c r="G12" s="156">
        <f t="shared" ref="G12" si="4">SUM(G4:G11)</f>
        <v>2411240</v>
      </c>
      <c r="H12" s="156">
        <f t="shared" ref="H12" si="5">SUM(H4:H11)</f>
        <v>5465743.5</v>
      </c>
      <c r="I12" s="156">
        <f t="shared" ref="I12" si="6">SUM(I4:I11)</f>
        <v>6036644</v>
      </c>
      <c r="J12" s="156">
        <f t="shared" ref="J12" si="7">SUM(J4:J11)</f>
        <v>8325130</v>
      </c>
      <c r="K12" s="156">
        <f t="shared" ref="K12" si="8">SUM(K4:K11)</f>
        <v>7847991.5</v>
      </c>
      <c r="L12" s="156">
        <f t="shared" ref="L12" si="9">SUM(L4:L11)</f>
        <v>2746610</v>
      </c>
      <c r="M12" s="156">
        <f t="shared" ref="M12" si="10">SUM(M4:M11)</f>
        <v>1286116</v>
      </c>
      <c r="N12" s="156">
        <f t="shared" ref="N12" si="11">SUM(N4:N11)</f>
        <v>914857</v>
      </c>
      <c r="O12" s="156">
        <f t="shared" ref="O12" si="12">SUM(O4:O11)</f>
        <v>423740.99999999994</v>
      </c>
      <c r="P12" s="156">
        <f t="shared" ref="P12" si="13">SUM(P4:P11)</f>
        <v>775057.5</v>
      </c>
      <c r="Q12" s="156">
        <f t="shared" ref="Q12" si="14">SUM(Q4:Q11)</f>
        <v>462152</v>
      </c>
      <c r="R12" s="156">
        <f t="shared" ref="R12" si="15">SUM(R4:R11)</f>
        <v>721347.30769230775</v>
      </c>
      <c r="S12" s="156">
        <f t="shared" ref="S12" si="16">SUM(S4:S11)</f>
        <v>867583</v>
      </c>
      <c r="T12" s="156">
        <f t="shared" ref="T12" si="17">SUM(T4:T11)</f>
        <v>520648</v>
      </c>
      <c r="U12" s="156">
        <f t="shared" ref="U12" si="18">SUM(U4:U11)</f>
        <v>1495334</v>
      </c>
      <c r="V12" s="156">
        <f t="shared" ref="V12" si="19">SUM(V4:V11)</f>
        <v>1426839</v>
      </c>
      <c r="W12" s="156">
        <f t="shared" ref="W12" si="20">SUM(W4:W11)</f>
        <v>934000</v>
      </c>
      <c r="X12" s="156">
        <f t="shared" ref="X12" si="21">SUM(X4:X11)</f>
        <v>2469116</v>
      </c>
      <c r="Y12" s="156">
        <f t="shared" ref="Y12" si="22">SUM(Y4:Y11)</f>
        <v>9194937</v>
      </c>
      <c r="Z12" s="156">
        <f t="shared" ref="Z12" si="23">SUM(Z4:Z11)</f>
        <v>9305044.5</v>
      </c>
      <c r="AA12" s="156">
        <f t="shared" ref="AA12" si="24">SUM(AA4:AA11)</f>
        <v>1639236.9999999998</v>
      </c>
      <c r="AB12" s="156">
        <f t="shared" ref="AB12" si="25">SUM(AB4:AB11)</f>
        <v>4390183.5</v>
      </c>
      <c r="AC12" s="156">
        <f t="shared" ref="AC12" si="26">SUM(AC4:AC11)</f>
        <v>16639290</v>
      </c>
      <c r="AD12" s="156">
        <f t="shared" ref="AD12" si="27">SUM(AD4:AD11)</f>
        <v>1676870</v>
      </c>
      <c r="AE12" s="156">
        <f t="shared" ref="AE12" si="28">SUM(AE4:AE11)</f>
        <v>15221890</v>
      </c>
      <c r="AF12" s="156">
        <f t="shared" ref="AF12" si="29">SUM(AF4:AF11)</f>
        <v>18156384</v>
      </c>
      <c r="AG12" s="156">
        <f t="shared" ref="AG12" si="30">SUM(AG4:AG11)</f>
        <v>468728.66666666669</v>
      </c>
      <c r="AH12" s="156">
        <f t="shared" ref="AH12" si="31">SUM(AH4:AH11)</f>
        <v>208275</v>
      </c>
      <c r="AI12" s="156">
        <f t="shared" ref="AI12" si="32">SUM(AI4:AI11)</f>
        <v>1180076.6000000001</v>
      </c>
      <c r="AJ12" s="156">
        <f t="shared" ref="AJ12" si="33">SUM(AJ4:AJ11)</f>
        <v>986458.99999999988</v>
      </c>
      <c r="AK12" s="156">
        <f t="shared" ref="AK12" si="34">SUM(AK4:AK11)</f>
        <v>904642.33333333337</v>
      </c>
      <c r="AL12" s="156">
        <f t="shared" ref="AL12" si="35">SUM(AL4:AL11)</f>
        <v>909364</v>
      </c>
    </row>
    <row r="13" spans="1:38" ht="19.8" customHeight="1" x14ac:dyDescent="0.3">
      <c r="A13" s="123" t="s">
        <v>72</v>
      </c>
      <c r="B13" s="153">
        <v>730000</v>
      </c>
      <c r="C13" s="153">
        <v>437422</v>
      </c>
      <c r="D13" s="153">
        <v>1318696</v>
      </c>
      <c r="E13" s="153">
        <v>699653.66666666663</v>
      </c>
      <c r="F13" s="153">
        <v>285154</v>
      </c>
      <c r="G13" s="153">
        <v>331224</v>
      </c>
      <c r="H13" s="153">
        <v>1205601</v>
      </c>
      <c r="I13" s="153">
        <v>1199274.3333333333</v>
      </c>
      <c r="J13" s="153">
        <v>1126719</v>
      </c>
      <c r="K13" s="153">
        <v>1664475.5</v>
      </c>
      <c r="L13" s="153">
        <v>138187</v>
      </c>
      <c r="M13" s="153">
        <v>198362.5</v>
      </c>
      <c r="N13" s="153">
        <v>133235</v>
      </c>
      <c r="O13" s="153">
        <v>113935.33333333333</v>
      </c>
      <c r="P13" s="153">
        <v>47460</v>
      </c>
      <c r="Q13" s="153">
        <v>77280.888888888891</v>
      </c>
      <c r="R13" s="153">
        <v>135012.76923076922</v>
      </c>
      <c r="S13" s="167">
        <v>17829</v>
      </c>
      <c r="T13" s="153">
        <v>124009</v>
      </c>
      <c r="U13" s="153">
        <v>285600</v>
      </c>
      <c r="V13" s="153">
        <v>197423.66666666666</v>
      </c>
      <c r="W13" s="153">
        <v>50000</v>
      </c>
      <c r="X13" s="153">
        <v>102835</v>
      </c>
      <c r="Y13" s="153">
        <v>1136408</v>
      </c>
      <c r="Z13" s="153">
        <v>2011701</v>
      </c>
      <c r="AA13" s="153">
        <v>149538</v>
      </c>
      <c r="AB13" s="153">
        <v>3137109</v>
      </c>
      <c r="AC13" s="153">
        <v>2681371</v>
      </c>
      <c r="AD13" s="153">
        <v>0</v>
      </c>
      <c r="AE13" s="153">
        <v>1136408</v>
      </c>
      <c r="AF13" s="153">
        <v>1049340</v>
      </c>
      <c r="AG13" s="153">
        <v>45970</v>
      </c>
      <c r="AH13" s="153">
        <v>108607</v>
      </c>
      <c r="AI13" s="153">
        <v>128676</v>
      </c>
      <c r="AJ13" s="153">
        <v>159277.33333333334</v>
      </c>
      <c r="AK13" s="153">
        <v>49271.222222222219</v>
      </c>
      <c r="AL13" s="153">
        <v>124786</v>
      </c>
    </row>
    <row r="14" spans="1:38" ht="19.8" customHeight="1" x14ac:dyDescent="0.3">
      <c r="A14" s="123" t="s">
        <v>73</v>
      </c>
      <c r="B14" s="153">
        <v>10000</v>
      </c>
      <c r="C14" s="153">
        <v>0</v>
      </c>
      <c r="D14" s="153">
        <v>85615</v>
      </c>
      <c r="E14" s="153">
        <v>159781.33333333334</v>
      </c>
      <c r="F14" s="153">
        <v>0</v>
      </c>
      <c r="G14" s="153">
        <v>72672</v>
      </c>
      <c r="H14" s="153">
        <v>201967.5</v>
      </c>
      <c r="I14" s="153">
        <v>24277.333333333332</v>
      </c>
      <c r="J14" s="153">
        <v>126371</v>
      </c>
      <c r="K14" s="153">
        <v>333505.5</v>
      </c>
      <c r="L14" s="153">
        <v>7191</v>
      </c>
      <c r="M14" s="153">
        <v>48832.5</v>
      </c>
      <c r="N14" s="153">
        <v>109810</v>
      </c>
      <c r="O14" s="153">
        <v>10893.444444444445</v>
      </c>
      <c r="P14" s="153">
        <v>2000</v>
      </c>
      <c r="Q14" s="153">
        <v>7030.5555555555557</v>
      </c>
      <c r="R14" s="153">
        <v>21003.461538461539</v>
      </c>
      <c r="S14" s="167">
        <v>500</v>
      </c>
      <c r="T14" s="153">
        <v>44738</v>
      </c>
      <c r="U14" s="153">
        <v>0</v>
      </c>
      <c r="V14" s="153">
        <v>32440</v>
      </c>
      <c r="W14" s="153">
        <v>1000</v>
      </c>
      <c r="X14" s="153">
        <v>38563</v>
      </c>
      <c r="Y14" s="153">
        <v>0</v>
      </c>
      <c r="Z14" s="153">
        <v>79989</v>
      </c>
      <c r="AA14" s="153">
        <v>0</v>
      </c>
      <c r="AB14" s="153">
        <v>0</v>
      </c>
      <c r="AC14" s="153">
        <v>0</v>
      </c>
      <c r="AD14" s="153">
        <v>0</v>
      </c>
      <c r="AE14" s="153">
        <v>0</v>
      </c>
      <c r="AF14" s="153">
        <v>0</v>
      </c>
      <c r="AG14" s="153">
        <v>22738.333333333332</v>
      </c>
      <c r="AH14" s="153">
        <v>0</v>
      </c>
      <c r="AI14" s="153">
        <v>34917.800000000003</v>
      </c>
      <c r="AJ14" s="153">
        <v>24729.666666666668</v>
      </c>
      <c r="AK14" s="153">
        <v>23703.222222222223</v>
      </c>
      <c r="AL14" s="153">
        <v>0</v>
      </c>
    </row>
    <row r="15" spans="1:38" ht="19.8" customHeight="1" thickBot="1" x14ac:dyDescent="0.35">
      <c r="A15" s="123" t="s">
        <v>74</v>
      </c>
      <c r="B15" s="153">
        <v>14000</v>
      </c>
      <c r="C15" s="153">
        <v>42935</v>
      </c>
      <c r="D15" s="153">
        <v>546024</v>
      </c>
      <c r="E15" s="153">
        <v>109235.16666666667</v>
      </c>
      <c r="F15" s="153">
        <v>27989</v>
      </c>
      <c r="G15" s="153">
        <v>335391</v>
      </c>
      <c r="H15" s="153">
        <v>305051</v>
      </c>
      <c r="I15" s="153">
        <v>171368.33333333334</v>
      </c>
      <c r="J15" s="153">
        <v>19190</v>
      </c>
      <c r="K15" s="153">
        <v>24718</v>
      </c>
      <c r="L15" s="153">
        <v>308013</v>
      </c>
      <c r="M15" s="153">
        <v>67780</v>
      </c>
      <c r="N15" s="153">
        <v>43217</v>
      </c>
      <c r="O15" s="153">
        <v>7104.2222222222226</v>
      </c>
      <c r="P15" s="153">
        <v>8500</v>
      </c>
      <c r="Q15" s="153">
        <v>1013.4444444444445</v>
      </c>
      <c r="R15" s="153">
        <v>20817.846153846152</v>
      </c>
      <c r="S15" s="167">
        <v>2111</v>
      </c>
      <c r="T15" s="153">
        <v>40431</v>
      </c>
      <c r="U15" s="153">
        <v>124560</v>
      </c>
      <c r="V15" s="153">
        <v>93472</v>
      </c>
      <c r="W15" s="153">
        <v>3000</v>
      </c>
      <c r="X15" s="153">
        <v>0</v>
      </c>
      <c r="Y15" s="153">
        <v>49436</v>
      </c>
      <c r="Z15" s="153">
        <v>47595.5</v>
      </c>
      <c r="AA15" s="153">
        <v>20740.666666666668</v>
      </c>
      <c r="AB15" s="153">
        <v>174952.5</v>
      </c>
      <c r="AC15" s="153">
        <v>12359</v>
      </c>
      <c r="AD15" s="153">
        <v>0</v>
      </c>
      <c r="AE15" s="153">
        <v>49436</v>
      </c>
      <c r="AF15" s="153">
        <v>244441</v>
      </c>
      <c r="AG15" s="153">
        <v>9647.6666666666661</v>
      </c>
      <c r="AH15" s="153">
        <v>0</v>
      </c>
      <c r="AI15" s="153">
        <v>27186.2</v>
      </c>
      <c r="AJ15" s="153">
        <v>10113.666666666666</v>
      </c>
      <c r="AK15" s="153">
        <v>16068.555555555555</v>
      </c>
      <c r="AL15" s="153">
        <v>508</v>
      </c>
    </row>
    <row r="16" spans="1:38" ht="15" thickBot="1" x14ac:dyDescent="0.35">
      <c r="A16" s="67" t="s">
        <v>87</v>
      </c>
      <c r="B16" s="156">
        <f>SUM(B13:B15)</f>
        <v>754000</v>
      </c>
      <c r="C16" s="156">
        <f t="shared" ref="C16" si="36">SUM(C13:C15)</f>
        <v>480357</v>
      </c>
      <c r="D16" s="156">
        <f t="shared" ref="D16" si="37">SUM(D13:D15)</f>
        <v>1950335</v>
      </c>
      <c r="E16" s="156">
        <f t="shared" ref="E16" si="38">SUM(E13:E15)</f>
        <v>968670.16666666663</v>
      </c>
      <c r="F16" s="156">
        <f t="shared" ref="F16" si="39">SUM(F13:F15)</f>
        <v>313143</v>
      </c>
      <c r="G16" s="156">
        <f t="shared" ref="G16" si="40">SUM(G13:G15)</f>
        <v>739287</v>
      </c>
      <c r="H16" s="156">
        <f t="shared" ref="H16" si="41">SUM(H13:H15)</f>
        <v>1712619.5</v>
      </c>
      <c r="I16" s="156">
        <f t="shared" ref="I16" si="42">SUM(I13:I15)</f>
        <v>1394919.9999999998</v>
      </c>
      <c r="J16" s="156">
        <f t="shared" ref="J16" si="43">SUM(J13:J15)</f>
        <v>1272280</v>
      </c>
      <c r="K16" s="156">
        <f t="shared" ref="K16" si="44">SUM(K13:K15)</f>
        <v>2022699</v>
      </c>
      <c r="L16" s="156">
        <f t="shared" ref="L16" si="45">SUM(L13:L15)</f>
        <v>453391</v>
      </c>
      <c r="M16" s="156">
        <f t="shared" ref="M16" si="46">SUM(M13:M15)</f>
        <v>314975</v>
      </c>
      <c r="N16" s="156">
        <f t="shared" ref="N16" si="47">SUM(N13:N15)</f>
        <v>286262</v>
      </c>
      <c r="O16" s="156">
        <f t="shared" ref="O16" si="48">SUM(O13:O15)</f>
        <v>131933</v>
      </c>
      <c r="P16" s="156">
        <f t="shared" ref="P16" si="49">SUM(P13:P15)</f>
        <v>57960</v>
      </c>
      <c r="Q16" s="156">
        <f t="shared" ref="Q16" si="50">SUM(Q13:Q15)</f>
        <v>85324.888888888891</v>
      </c>
      <c r="R16" s="156">
        <f t="shared" ref="R16" si="51">SUM(R13:R15)</f>
        <v>176834.07692307691</v>
      </c>
      <c r="S16" s="156">
        <f t="shared" ref="S16" si="52">SUM(S13:S15)</f>
        <v>20440</v>
      </c>
      <c r="T16" s="156">
        <f t="shared" ref="T16" si="53">SUM(T13:T15)</f>
        <v>209178</v>
      </c>
      <c r="U16" s="156">
        <f t="shared" ref="U16" si="54">SUM(U13:U15)</f>
        <v>410160</v>
      </c>
      <c r="V16" s="156">
        <f t="shared" ref="V16" si="55">SUM(V13:V15)</f>
        <v>323335.66666666663</v>
      </c>
      <c r="W16" s="156">
        <f t="shared" ref="W16" si="56">SUM(W13:W15)</f>
        <v>54000</v>
      </c>
      <c r="X16" s="156">
        <f t="shared" ref="X16" si="57">SUM(X13:X15)</f>
        <v>141398</v>
      </c>
      <c r="Y16" s="156">
        <f t="shared" ref="Y16" si="58">SUM(Y13:Y15)</f>
        <v>1185844</v>
      </c>
      <c r="Z16" s="156">
        <f t="shared" ref="Z16" si="59">SUM(Z13:Z15)</f>
        <v>2139285.5</v>
      </c>
      <c r="AA16" s="156">
        <f t="shared" ref="AA16" si="60">SUM(AA13:AA15)</f>
        <v>170278.66666666666</v>
      </c>
      <c r="AB16" s="156">
        <f t="shared" ref="AB16" si="61">SUM(AB13:AB15)</f>
        <v>3312061.5</v>
      </c>
      <c r="AC16" s="156">
        <f t="shared" ref="AC16" si="62">SUM(AC13:AC15)</f>
        <v>2693730</v>
      </c>
      <c r="AD16" s="156">
        <f t="shared" ref="AD16" si="63">SUM(AD13:AD15)</f>
        <v>0</v>
      </c>
      <c r="AE16" s="156">
        <f t="shared" ref="AE16" si="64">SUM(AE13:AE15)</f>
        <v>1185844</v>
      </c>
      <c r="AF16" s="156">
        <f t="shared" ref="AF16" si="65">SUM(AF13:AF15)</f>
        <v>1293781</v>
      </c>
      <c r="AG16" s="156">
        <f t="shared" ref="AG16" si="66">SUM(AG13:AG15)</f>
        <v>78356</v>
      </c>
      <c r="AH16" s="156">
        <f t="shared" ref="AH16" si="67">SUM(AH13:AH15)</f>
        <v>108607</v>
      </c>
      <c r="AI16" s="156">
        <f t="shared" ref="AI16" si="68">SUM(AI13:AI15)</f>
        <v>190780</v>
      </c>
      <c r="AJ16" s="156">
        <f t="shared" ref="AJ16" si="69">SUM(AJ13:AJ15)</f>
        <v>194120.66666666666</v>
      </c>
      <c r="AK16" s="156">
        <f t="shared" ref="AK16" si="70">SUM(AK13:AK15)</f>
        <v>89043</v>
      </c>
      <c r="AL16" s="156">
        <f t="shared" ref="AL16" si="71">SUM(AL13:AL15)</f>
        <v>125294</v>
      </c>
    </row>
    <row r="17" spans="1:38" ht="19.8" customHeight="1" thickBot="1" x14ac:dyDescent="0.35">
      <c r="A17" s="71" t="s">
        <v>62</v>
      </c>
      <c r="B17" s="157">
        <f>+B12+B16</f>
        <v>2566400</v>
      </c>
      <c r="C17" s="157">
        <f t="shared" ref="C17" si="72">+C12+C16</f>
        <v>1418767</v>
      </c>
      <c r="D17" s="157">
        <f t="shared" ref="D17" si="73">+D12+D16</f>
        <v>4579450</v>
      </c>
      <c r="E17" s="157">
        <f t="shared" ref="E17" si="74">+E12+E16</f>
        <v>2635458.8333333335</v>
      </c>
      <c r="F17" s="157">
        <f t="shared" ref="F17" si="75">+F12+F16</f>
        <v>924889</v>
      </c>
      <c r="G17" s="157">
        <f t="shared" ref="G17" si="76">+G12+G16</f>
        <v>3150527</v>
      </c>
      <c r="H17" s="157">
        <f t="shared" ref="H17" si="77">+H12+H16</f>
        <v>7178363</v>
      </c>
      <c r="I17" s="157">
        <f t="shared" ref="I17" si="78">+I12+I16</f>
        <v>7431564</v>
      </c>
      <c r="J17" s="157">
        <f t="shared" ref="J17" si="79">+J12+J16</f>
        <v>9597410</v>
      </c>
      <c r="K17" s="157">
        <f t="shared" ref="K17" si="80">+K12+K16</f>
        <v>9870690.5</v>
      </c>
      <c r="L17" s="157">
        <f t="shared" ref="L17" si="81">+L12+L16</f>
        <v>3200001</v>
      </c>
      <c r="M17" s="157">
        <f t="shared" ref="M17" si="82">+M12+M16</f>
        <v>1601091</v>
      </c>
      <c r="N17" s="157">
        <f t="shared" ref="N17" si="83">+N12+N16</f>
        <v>1201119</v>
      </c>
      <c r="O17" s="157">
        <f t="shared" ref="O17" si="84">+O12+O16</f>
        <v>555674</v>
      </c>
      <c r="P17" s="157">
        <f t="shared" ref="P17" si="85">+P12+P16</f>
        <v>833017.5</v>
      </c>
      <c r="Q17" s="157">
        <f t="shared" ref="Q17" si="86">+Q12+Q16</f>
        <v>547476.88888888888</v>
      </c>
      <c r="R17" s="157">
        <f t="shared" ref="R17" si="87">+R12+R16</f>
        <v>898181.38461538462</v>
      </c>
      <c r="S17" s="157">
        <f t="shared" ref="S17" si="88">+S12+S16</f>
        <v>888023</v>
      </c>
      <c r="T17" s="157">
        <f t="shared" ref="T17" si="89">+T12+T16</f>
        <v>729826</v>
      </c>
      <c r="U17" s="157">
        <f t="shared" ref="U17" si="90">+U12+U16</f>
        <v>1905494</v>
      </c>
      <c r="V17" s="157">
        <f t="shared" ref="V17" si="91">+V12+V16</f>
        <v>1750174.6666666665</v>
      </c>
      <c r="W17" s="157">
        <f t="shared" ref="W17" si="92">+W12+W16</f>
        <v>988000</v>
      </c>
      <c r="X17" s="157">
        <f t="shared" ref="X17" si="93">+X12+X16</f>
        <v>2610514</v>
      </c>
      <c r="Y17" s="157">
        <f t="shared" ref="Y17" si="94">+Y12+Y16</f>
        <v>10380781</v>
      </c>
      <c r="Z17" s="157">
        <f t="shared" ref="Z17" si="95">+Z12+Z16</f>
        <v>11444330</v>
      </c>
      <c r="AA17" s="157">
        <f t="shared" ref="AA17" si="96">+AA12+AA16</f>
        <v>1809515.6666666665</v>
      </c>
      <c r="AB17" s="157">
        <f t="shared" ref="AB17" si="97">+AB12+AB16</f>
        <v>7702245</v>
      </c>
      <c r="AC17" s="157">
        <f t="shared" ref="AC17" si="98">+AC12+AC16</f>
        <v>19333020</v>
      </c>
      <c r="AD17" s="157">
        <f t="shared" ref="AD17" si="99">+AD12+AD16</f>
        <v>1676870</v>
      </c>
      <c r="AE17" s="157">
        <f t="shared" ref="AE17" si="100">+AE12+AE16</f>
        <v>16407734</v>
      </c>
      <c r="AF17" s="157">
        <f t="shared" ref="AF17" si="101">+AF12+AF16</f>
        <v>19450165</v>
      </c>
      <c r="AG17" s="157">
        <f t="shared" ref="AG17" si="102">+AG12+AG16</f>
        <v>547084.66666666674</v>
      </c>
      <c r="AH17" s="157">
        <f t="shared" ref="AH17" si="103">+AH12+AH16</f>
        <v>316882</v>
      </c>
      <c r="AI17" s="157">
        <f t="shared" ref="AI17" si="104">+AI12+AI16</f>
        <v>1370856.6</v>
      </c>
      <c r="AJ17" s="157">
        <f t="shared" ref="AJ17" si="105">+AJ12+AJ16</f>
        <v>1180579.6666666665</v>
      </c>
      <c r="AK17" s="157">
        <f t="shared" ref="AK17" si="106">+AK12+AK16</f>
        <v>993685.33333333337</v>
      </c>
      <c r="AL17" s="157">
        <f t="shared" ref="AL17" si="107">+AL12+AL16</f>
        <v>1034658</v>
      </c>
    </row>
    <row r="18" spans="1:38" ht="19.8" customHeight="1" x14ac:dyDescent="0.3">
      <c r="A18" s="123" t="s">
        <v>1</v>
      </c>
      <c r="B18" s="153">
        <v>33</v>
      </c>
      <c r="C18" s="153">
        <v>361</v>
      </c>
      <c r="D18" s="153">
        <v>264</v>
      </c>
      <c r="E18" s="153">
        <v>4339</v>
      </c>
      <c r="F18" s="153">
        <v>1238</v>
      </c>
      <c r="G18" s="153">
        <v>2625</v>
      </c>
      <c r="H18" s="153">
        <v>281</v>
      </c>
      <c r="I18" s="153">
        <v>1441</v>
      </c>
      <c r="J18" s="153">
        <v>159</v>
      </c>
      <c r="K18" s="153">
        <v>2853</v>
      </c>
      <c r="L18" s="153">
        <v>42</v>
      </c>
      <c r="M18" s="153">
        <v>463</v>
      </c>
      <c r="N18" s="153">
        <v>206</v>
      </c>
      <c r="O18" s="153">
        <v>3374</v>
      </c>
      <c r="P18" s="153">
        <v>101</v>
      </c>
      <c r="Q18" s="153">
        <v>1358</v>
      </c>
      <c r="R18" s="153">
        <v>4344</v>
      </c>
      <c r="S18" s="153">
        <v>296</v>
      </c>
      <c r="T18" s="153">
        <v>168</v>
      </c>
      <c r="U18" s="153">
        <v>1447</v>
      </c>
      <c r="V18" s="153">
        <v>1168</v>
      </c>
      <c r="W18" s="153">
        <v>146</v>
      </c>
      <c r="X18" s="153">
        <v>54</v>
      </c>
      <c r="Y18" s="153">
        <v>1129</v>
      </c>
      <c r="Z18" s="153">
        <v>207</v>
      </c>
      <c r="AA18" s="153">
        <v>580</v>
      </c>
      <c r="AB18" s="153">
        <v>2303</v>
      </c>
      <c r="AC18" s="153">
        <v>100</v>
      </c>
      <c r="AD18" s="153">
        <v>38</v>
      </c>
      <c r="AE18" s="153">
        <v>1978</v>
      </c>
      <c r="AF18" s="153">
        <v>60</v>
      </c>
      <c r="AG18" s="153">
        <v>326</v>
      </c>
      <c r="AH18" s="153">
        <v>28</v>
      </c>
      <c r="AI18" s="153">
        <v>379</v>
      </c>
      <c r="AJ18" s="153">
        <v>373</v>
      </c>
      <c r="AK18" s="153">
        <v>1746</v>
      </c>
      <c r="AL18" s="153">
        <v>117</v>
      </c>
    </row>
    <row r="19" spans="1:38" ht="19.8" customHeight="1" x14ac:dyDescent="0.3">
      <c r="A19" s="124" t="s">
        <v>2</v>
      </c>
      <c r="B19" s="153">
        <v>37</v>
      </c>
      <c r="C19" s="153">
        <v>0</v>
      </c>
      <c r="D19" s="153">
        <v>0</v>
      </c>
      <c r="E19" s="153">
        <v>5364</v>
      </c>
      <c r="F19" s="153">
        <v>0</v>
      </c>
      <c r="G19" s="153">
        <v>0</v>
      </c>
      <c r="H19" s="153">
        <v>158</v>
      </c>
      <c r="I19" s="153">
        <v>1177</v>
      </c>
      <c r="J19" s="153">
        <v>224</v>
      </c>
      <c r="K19" s="153">
        <v>2370</v>
      </c>
      <c r="L19" s="153">
        <v>51</v>
      </c>
      <c r="M19" s="153">
        <v>118</v>
      </c>
      <c r="N19" s="153">
        <v>226</v>
      </c>
      <c r="O19" s="153">
        <v>3402</v>
      </c>
      <c r="P19" s="153">
        <v>65</v>
      </c>
      <c r="Q19" s="153">
        <v>1416</v>
      </c>
      <c r="R19" s="153">
        <v>6584</v>
      </c>
      <c r="S19" s="153">
        <v>272</v>
      </c>
      <c r="T19" s="153">
        <v>166</v>
      </c>
      <c r="U19" s="153">
        <v>1123</v>
      </c>
      <c r="V19" s="153">
        <v>1325</v>
      </c>
      <c r="W19" s="153">
        <v>117</v>
      </c>
      <c r="X19" s="153">
        <v>53</v>
      </c>
      <c r="Y19" s="153">
        <v>2763</v>
      </c>
      <c r="Z19" s="153">
        <v>176</v>
      </c>
      <c r="AA19" s="153">
        <v>401</v>
      </c>
      <c r="AB19" s="153">
        <v>2805</v>
      </c>
      <c r="AC19" s="153">
        <v>0</v>
      </c>
      <c r="AD19" s="153">
        <v>17</v>
      </c>
      <c r="AE19" s="153">
        <v>4534</v>
      </c>
      <c r="AF19" s="153">
        <v>23</v>
      </c>
      <c r="AG19" s="153">
        <v>228</v>
      </c>
      <c r="AH19" s="153">
        <v>12</v>
      </c>
      <c r="AI19" s="153">
        <v>428</v>
      </c>
      <c r="AJ19" s="153">
        <v>305</v>
      </c>
      <c r="AK19" s="153">
        <v>1427</v>
      </c>
      <c r="AL19" s="153">
        <v>49</v>
      </c>
    </row>
    <row r="20" spans="1:38" ht="19.8" customHeight="1" thickBot="1" x14ac:dyDescent="0.35">
      <c r="A20" s="132" t="s">
        <v>441</v>
      </c>
      <c r="B20" s="155">
        <v>1</v>
      </c>
      <c r="C20" s="155">
        <v>1</v>
      </c>
      <c r="D20" s="155">
        <v>1</v>
      </c>
      <c r="E20" s="155">
        <v>21</v>
      </c>
      <c r="F20" s="155">
        <v>5</v>
      </c>
      <c r="G20" s="155">
        <v>3</v>
      </c>
      <c r="H20" s="155">
        <v>2</v>
      </c>
      <c r="I20" s="155">
        <v>8</v>
      </c>
      <c r="J20" s="155">
        <v>1</v>
      </c>
      <c r="K20" s="155">
        <v>10</v>
      </c>
      <c r="L20" s="155">
        <v>1</v>
      </c>
      <c r="M20" s="155">
        <v>2</v>
      </c>
      <c r="N20" s="155">
        <v>1</v>
      </c>
      <c r="O20" s="155">
        <v>16</v>
      </c>
      <c r="P20" s="155">
        <v>2</v>
      </c>
      <c r="Q20" s="155">
        <v>14</v>
      </c>
      <c r="R20" s="155">
        <v>20</v>
      </c>
      <c r="S20" s="155">
        <v>3</v>
      </c>
      <c r="T20" s="155">
        <v>2</v>
      </c>
      <c r="U20" s="155">
        <v>5</v>
      </c>
      <c r="V20" s="155">
        <v>7</v>
      </c>
      <c r="W20" s="155">
        <v>1</v>
      </c>
      <c r="X20" s="155">
        <v>1</v>
      </c>
      <c r="Y20" s="155">
        <v>4</v>
      </c>
      <c r="Z20" s="155">
        <v>2</v>
      </c>
      <c r="AA20" s="155">
        <v>4</v>
      </c>
      <c r="AB20" s="155">
        <v>18</v>
      </c>
      <c r="AC20" s="155">
        <v>1</v>
      </c>
      <c r="AD20" s="155">
        <v>1</v>
      </c>
      <c r="AE20" s="155">
        <v>7</v>
      </c>
      <c r="AF20" s="155">
        <v>23</v>
      </c>
      <c r="AG20" s="155">
        <v>3</v>
      </c>
      <c r="AH20" s="155">
        <v>1</v>
      </c>
      <c r="AI20" s="155">
        <v>5</v>
      </c>
      <c r="AJ20" s="155">
        <v>3</v>
      </c>
      <c r="AK20" s="155">
        <v>9</v>
      </c>
      <c r="AL20" s="155">
        <v>1</v>
      </c>
    </row>
    <row r="21" spans="1:38" s="21" customFormat="1" ht="19.8" customHeight="1" thickBot="1" x14ac:dyDescent="0.35">
      <c r="A21" s="40"/>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row>
    <row r="22" spans="1:38" ht="15" thickBot="1" x14ac:dyDescent="0.35">
      <c r="A22" s="252" t="s">
        <v>93</v>
      </c>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row>
    <row r="23" spans="1:38" s="40" customFormat="1" ht="15" thickBot="1" x14ac:dyDescent="0.35"/>
    <row r="24" spans="1:38" x14ac:dyDescent="0.3">
      <c r="A24" s="137" t="s">
        <v>63</v>
      </c>
      <c r="B24" s="138">
        <f>+B4/B$17</f>
        <v>0.10910224438902744</v>
      </c>
      <c r="C24" s="138">
        <f t="shared" ref="C24:AK24" si="108">+C4/C$17</f>
        <v>0.15798647699023166</v>
      </c>
      <c r="D24" s="138">
        <f t="shared" ref="D24:D37" si="109">+D4/D$17</f>
        <v>0.3217451877408859</v>
      </c>
      <c r="E24" s="138">
        <f t="shared" si="108"/>
        <v>0.1716263448875727</v>
      </c>
      <c r="F24" s="138">
        <f t="shared" si="108"/>
        <v>0.15798652595068166</v>
      </c>
      <c r="G24" s="138">
        <f t="shared" si="108"/>
        <v>0.18714234158285264</v>
      </c>
      <c r="H24" s="138">
        <f t="shared" si="108"/>
        <v>0.14549716975862045</v>
      </c>
      <c r="I24" s="138">
        <f t="shared" si="108"/>
        <v>0.26429887436884081</v>
      </c>
      <c r="J24" s="138">
        <f t="shared" si="108"/>
        <v>0.11379653469008827</v>
      </c>
      <c r="K24" s="138">
        <f t="shared" si="108"/>
        <v>0.13753622403620092</v>
      </c>
      <c r="L24" s="138">
        <f t="shared" si="108"/>
        <v>0.11916840025987492</v>
      </c>
      <c r="M24" s="138">
        <f t="shared" si="108"/>
        <v>0.20723619082238298</v>
      </c>
      <c r="N24" s="138">
        <f t="shared" si="108"/>
        <v>0.17899974940035085</v>
      </c>
      <c r="O24" s="138">
        <f t="shared" si="108"/>
        <v>0.17543699683227537</v>
      </c>
      <c r="P24" s="138">
        <f t="shared" si="108"/>
        <v>0.13867355727820843</v>
      </c>
      <c r="Q24" s="138">
        <f t="shared" si="108"/>
        <v>0.18003560576478925</v>
      </c>
      <c r="R24" s="138">
        <f t="shared" si="108"/>
        <v>0.22169686815015435</v>
      </c>
      <c r="S24" s="138">
        <f t="shared" si="108"/>
        <v>0.37197291061154947</v>
      </c>
      <c r="T24" s="138">
        <f t="shared" si="108"/>
        <v>0.10663295086774108</v>
      </c>
      <c r="U24" s="138">
        <f t="shared" si="108"/>
        <v>0.18843617455630929</v>
      </c>
      <c r="V24" s="138">
        <f t="shared" si="108"/>
        <v>0.16510161652436978</v>
      </c>
      <c r="W24" s="138">
        <f t="shared" si="108"/>
        <v>0.26315789473684209</v>
      </c>
      <c r="X24" s="138">
        <f t="shared" si="108"/>
        <v>5.0882316662542316E-2</v>
      </c>
      <c r="Y24" s="138">
        <f t="shared" si="108"/>
        <v>0.12201374829119312</v>
      </c>
      <c r="Z24" s="138">
        <f t="shared" si="108"/>
        <v>0.27860630548053056</v>
      </c>
      <c r="AA24" s="138">
        <f t="shared" si="108"/>
        <v>0.29084670354700809</v>
      </c>
      <c r="AB24" s="138">
        <f t="shared" si="108"/>
        <v>0.22124724674429339</v>
      </c>
      <c r="AC24" s="138">
        <f t="shared" si="108"/>
        <v>3.1752669784648233E-2</v>
      </c>
      <c r="AD24" s="138">
        <f t="shared" si="108"/>
        <v>0.20275871117021593</v>
      </c>
      <c r="AE24" s="138">
        <f t="shared" si="108"/>
        <v>0.14288822575987642</v>
      </c>
      <c r="AF24" s="138">
        <f t="shared" si="108"/>
        <v>0.16663591285729454</v>
      </c>
      <c r="AG24" s="138">
        <f t="shared" si="108"/>
        <v>0.19848420780695733</v>
      </c>
      <c r="AH24" s="138">
        <f t="shared" si="108"/>
        <v>0.36065791051558627</v>
      </c>
      <c r="AI24" s="138">
        <f t="shared" si="108"/>
        <v>0.17544708906825118</v>
      </c>
      <c r="AJ24" s="138">
        <f t="shared" si="108"/>
        <v>0.16798414564144903</v>
      </c>
      <c r="AK24" s="139">
        <f t="shared" si="108"/>
        <v>0.23347755515718813</v>
      </c>
      <c r="AL24" s="139">
        <f t="shared" ref="AL24" si="110">+AL4/AL$17</f>
        <v>0.21324437640263738</v>
      </c>
    </row>
    <row r="25" spans="1:38" x14ac:dyDescent="0.3">
      <c r="A25" s="123" t="s">
        <v>65</v>
      </c>
      <c r="B25" s="42">
        <f t="shared" ref="B25:AK25" si="111">+B5/B$17</f>
        <v>0.17105673316708228</v>
      </c>
      <c r="C25" s="42">
        <f t="shared" si="111"/>
        <v>4.2455878942772141E-2</v>
      </c>
      <c r="D25" s="42">
        <f t="shared" si="109"/>
        <v>6.2532181812226362E-2</v>
      </c>
      <c r="E25" s="42">
        <f t="shared" si="111"/>
        <v>8.0901662095145599E-2</v>
      </c>
      <c r="F25" s="42">
        <f t="shared" si="111"/>
        <v>4.2455905519473147E-2</v>
      </c>
      <c r="G25" s="42">
        <f t="shared" si="111"/>
        <v>1.9587199220955732E-2</v>
      </c>
      <c r="H25" s="42">
        <f t="shared" si="111"/>
        <v>3.4887201998561511E-2</v>
      </c>
      <c r="I25" s="42">
        <f t="shared" si="111"/>
        <v>2.3224496664946078E-2</v>
      </c>
      <c r="J25" s="42">
        <f t="shared" si="111"/>
        <v>1.8820911058295937E-2</v>
      </c>
      <c r="K25" s="42">
        <f t="shared" si="111"/>
        <v>3.5487942814132409E-2</v>
      </c>
      <c r="L25" s="42">
        <f t="shared" si="111"/>
        <v>0.10861371605821374</v>
      </c>
      <c r="M25" s="42">
        <f t="shared" si="111"/>
        <v>2.7169598729866073E-2</v>
      </c>
      <c r="N25" s="42">
        <f t="shared" si="111"/>
        <v>2.4970048762861966E-2</v>
      </c>
      <c r="O25" s="42">
        <f t="shared" si="111"/>
        <v>6.186641008137065E-2</v>
      </c>
      <c r="P25" s="42">
        <f t="shared" si="111"/>
        <v>7.5377768174137993E-2</v>
      </c>
      <c r="Q25" s="42">
        <f t="shared" si="111"/>
        <v>5.5930519238559441E-2</v>
      </c>
      <c r="R25" s="42">
        <f t="shared" si="111"/>
        <v>7.1969187652519737E-2</v>
      </c>
      <c r="S25" s="42">
        <f t="shared" si="111"/>
        <v>9.1210475404353272E-2</v>
      </c>
      <c r="T25" s="42">
        <f t="shared" si="111"/>
        <v>8.1312532028182061E-2</v>
      </c>
      <c r="U25" s="42">
        <f t="shared" si="111"/>
        <v>5.898732822039849E-2</v>
      </c>
      <c r="V25" s="42">
        <f t="shared" si="111"/>
        <v>5.0569809794222445E-2</v>
      </c>
      <c r="W25" s="42">
        <f t="shared" si="111"/>
        <v>0.1082995951417004</v>
      </c>
      <c r="X25" s="42">
        <f t="shared" si="111"/>
        <v>0.11489538075643341</v>
      </c>
      <c r="Y25" s="42">
        <f t="shared" si="111"/>
        <v>3.5414580078319734E-2</v>
      </c>
      <c r="Z25" s="42">
        <f t="shared" si="111"/>
        <v>4.1062692180319861E-2</v>
      </c>
      <c r="AA25" s="42">
        <f t="shared" si="111"/>
        <v>0.13972394454722414</v>
      </c>
      <c r="AB25" s="42">
        <f t="shared" si="111"/>
        <v>6.6863102900517959E-2</v>
      </c>
      <c r="AC25" s="42">
        <f t="shared" si="111"/>
        <v>1.2131162125731003E-2</v>
      </c>
      <c r="AD25" s="42">
        <f t="shared" si="111"/>
        <v>7.0993577319649115E-2</v>
      </c>
      <c r="AE25" s="42">
        <f t="shared" si="111"/>
        <v>2.7480638094206061E-2</v>
      </c>
      <c r="AF25" s="42">
        <f t="shared" si="111"/>
        <v>6.279787343706339E-2</v>
      </c>
      <c r="AG25" s="42">
        <f t="shared" si="111"/>
        <v>9.6813777757738889E-2</v>
      </c>
      <c r="AH25" s="42">
        <f t="shared" si="111"/>
        <v>0</v>
      </c>
      <c r="AI25" s="42">
        <f t="shared" si="111"/>
        <v>7.4176686314235935E-2</v>
      </c>
      <c r="AJ25" s="42">
        <f t="shared" si="111"/>
        <v>0.1569771233848683</v>
      </c>
      <c r="AK25" s="134">
        <f t="shared" si="111"/>
        <v>6.2628366144972344E-2</v>
      </c>
      <c r="AL25" s="134">
        <f t="shared" ref="AL25" si="112">+AL5/AL$17</f>
        <v>6.1521778210771094E-2</v>
      </c>
    </row>
    <row r="26" spans="1:38" x14ac:dyDescent="0.3">
      <c r="A26" s="123" t="s">
        <v>66</v>
      </c>
      <c r="B26" s="42">
        <f t="shared" ref="B26:AK26" si="113">+B6/B$17</f>
        <v>1.8313591022443891E-2</v>
      </c>
      <c r="C26" s="42">
        <f t="shared" si="113"/>
        <v>5.6105054600226814E-3</v>
      </c>
      <c r="D26" s="42">
        <f t="shared" si="109"/>
        <v>7.18557905425324E-3</v>
      </c>
      <c r="E26" s="42">
        <f t="shared" si="113"/>
        <v>3.0707556109932279E-2</v>
      </c>
      <c r="F26" s="42">
        <f t="shared" si="113"/>
        <v>5.6104029780871005E-3</v>
      </c>
      <c r="G26" s="42">
        <f t="shared" si="113"/>
        <v>9.0518189496550886E-3</v>
      </c>
      <c r="H26" s="42">
        <f t="shared" si="113"/>
        <v>2.0579901016429512E-2</v>
      </c>
      <c r="I26" s="42">
        <f t="shared" si="113"/>
        <v>5.6881252272962543E-3</v>
      </c>
      <c r="J26" s="42">
        <f t="shared" si="113"/>
        <v>3.0852594606253145E-2</v>
      </c>
      <c r="K26" s="42">
        <f t="shared" si="113"/>
        <v>6.5310527161195056E-3</v>
      </c>
      <c r="L26" s="42">
        <f t="shared" si="113"/>
        <v>3.332936458457357E-2</v>
      </c>
      <c r="M26" s="42">
        <f t="shared" si="113"/>
        <v>3.8886296906297017E-2</v>
      </c>
      <c r="N26" s="42">
        <f t="shared" si="113"/>
        <v>3.8880410683704111E-2</v>
      </c>
      <c r="O26" s="42">
        <f t="shared" si="113"/>
        <v>5.8771869837350679E-2</v>
      </c>
      <c r="P26" s="42">
        <f t="shared" si="113"/>
        <v>6.6097050782246466E-2</v>
      </c>
      <c r="Q26" s="42">
        <f t="shared" si="113"/>
        <v>5.249191645228251E-2</v>
      </c>
      <c r="R26" s="42">
        <f t="shared" si="113"/>
        <v>5.0038376692458385E-2</v>
      </c>
      <c r="S26" s="42">
        <f t="shared" si="113"/>
        <v>3.777098115701958E-2</v>
      </c>
      <c r="T26" s="42">
        <f t="shared" si="113"/>
        <v>5.020306209973336E-2</v>
      </c>
      <c r="U26" s="42">
        <f t="shared" si="113"/>
        <v>4.6030058347074299E-2</v>
      </c>
      <c r="V26" s="42">
        <f t="shared" si="113"/>
        <v>2.6624580708515953E-2</v>
      </c>
      <c r="W26" s="42">
        <f t="shared" si="113"/>
        <v>2.4291497975708502E-2</v>
      </c>
      <c r="X26" s="42">
        <f t="shared" si="113"/>
        <v>2.7492670025902943E-2</v>
      </c>
      <c r="Y26" s="42">
        <f t="shared" si="113"/>
        <v>5.6699972766981596E-3</v>
      </c>
      <c r="Z26" s="42">
        <f t="shared" si="113"/>
        <v>5.0648792895695946E-2</v>
      </c>
      <c r="AA26" s="42">
        <f t="shared" si="113"/>
        <v>2.0353144220727943E-2</v>
      </c>
      <c r="AB26" s="42">
        <f t="shared" si="113"/>
        <v>1.571548295334672E-2</v>
      </c>
      <c r="AC26" s="42">
        <f t="shared" si="113"/>
        <v>1.1678465133745271E-3</v>
      </c>
      <c r="AD26" s="42">
        <f t="shared" si="113"/>
        <v>3.58686123551617E-2</v>
      </c>
      <c r="AE26" s="42">
        <f t="shared" si="113"/>
        <v>2.8386003819905904E-3</v>
      </c>
      <c r="AF26" s="42">
        <f t="shared" si="113"/>
        <v>2.6176127554701977E-3</v>
      </c>
      <c r="AG26" s="42">
        <f t="shared" si="113"/>
        <v>9.25067052387991E-2</v>
      </c>
      <c r="AH26" s="42">
        <f t="shared" si="113"/>
        <v>0.10477401682645275</v>
      </c>
      <c r="AI26" s="42">
        <f t="shared" si="113"/>
        <v>4.6204249226359635E-2</v>
      </c>
      <c r="AJ26" s="42">
        <f t="shared" si="113"/>
        <v>5.7123915680969153E-2</v>
      </c>
      <c r="AK26" s="134">
        <f t="shared" si="113"/>
        <v>4.553643630534504E-2</v>
      </c>
      <c r="AL26" s="134">
        <f t="shared" ref="AL26" si="114">+AL6/AL$17</f>
        <v>4.0593123524874888E-2</v>
      </c>
    </row>
    <row r="27" spans="1:38" x14ac:dyDescent="0.3">
      <c r="A27" s="123" t="s">
        <v>67</v>
      </c>
      <c r="B27" s="42">
        <f t="shared" ref="B27:AK27" si="115">+B7/B$17</f>
        <v>0.10995947630922694</v>
      </c>
      <c r="C27" s="42">
        <f t="shared" si="115"/>
        <v>5.5596162019556417E-2</v>
      </c>
      <c r="D27" s="42">
        <f t="shared" si="109"/>
        <v>0.12206793392219589</v>
      </c>
      <c r="E27" s="42">
        <f t="shared" si="115"/>
        <v>0.16330597208468381</v>
      </c>
      <c r="F27" s="42">
        <f t="shared" si="115"/>
        <v>5.5595860692472285E-2</v>
      </c>
      <c r="G27" s="42">
        <f t="shared" si="115"/>
        <v>0.29252217168746691</v>
      </c>
      <c r="H27" s="42">
        <f t="shared" si="115"/>
        <v>0.17357077094039408</v>
      </c>
      <c r="I27" s="42">
        <f t="shared" si="115"/>
        <v>0.15669976512795061</v>
      </c>
      <c r="J27" s="42">
        <f t="shared" si="115"/>
        <v>4.0269406016831627E-2</v>
      </c>
      <c r="K27" s="42">
        <f t="shared" si="115"/>
        <v>0.25048121000248158</v>
      </c>
      <c r="L27" s="42">
        <f t="shared" si="115"/>
        <v>4.0517174838382866E-2</v>
      </c>
      <c r="M27" s="42">
        <f t="shared" si="115"/>
        <v>0.13158152784570021</v>
      </c>
      <c r="N27" s="42">
        <f t="shared" si="115"/>
        <v>0.20999251531280413</v>
      </c>
      <c r="O27" s="42">
        <f t="shared" si="115"/>
        <v>0.1940980183024979</v>
      </c>
      <c r="P27" s="42">
        <f t="shared" si="115"/>
        <v>0.18497090397260563</v>
      </c>
      <c r="Q27" s="42">
        <f t="shared" si="115"/>
        <v>0.24938424595091993</v>
      </c>
      <c r="R27" s="42">
        <f t="shared" si="115"/>
        <v>0.15515128946885665</v>
      </c>
      <c r="S27" s="42">
        <f t="shared" si="115"/>
        <v>0</v>
      </c>
      <c r="T27" s="42">
        <f t="shared" si="115"/>
        <v>0.11857552348093929</v>
      </c>
      <c r="U27" s="42">
        <f t="shared" si="115"/>
        <v>8.6985317193336742E-2</v>
      </c>
      <c r="V27" s="42">
        <f t="shared" si="115"/>
        <v>0.14836900088448315</v>
      </c>
      <c r="W27" s="42">
        <f t="shared" si="115"/>
        <v>0.1417004048582996</v>
      </c>
      <c r="X27" s="42">
        <f t="shared" si="115"/>
        <v>0.27656967171982222</v>
      </c>
      <c r="Y27" s="42">
        <f t="shared" si="115"/>
        <v>0.30245046109729123</v>
      </c>
      <c r="Z27" s="42">
        <f t="shared" si="115"/>
        <v>0.11211455803878427</v>
      </c>
      <c r="AA27" s="42">
        <f t="shared" si="115"/>
        <v>0.19749704663144671</v>
      </c>
      <c r="AB27" s="42">
        <f t="shared" si="115"/>
        <v>5.5070956584736007E-2</v>
      </c>
      <c r="AC27" s="42">
        <f t="shared" si="115"/>
        <v>0.10184239192842091</v>
      </c>
      <c r="AD27" s="42">
        <f t="shared" si="115"/>
        <v>8.9452372575095265E-2</v>
      </c>
      <c r="AE27" s="42">
        <f t="shared" si="115"/>
        <v>0.31662873130439584</v>
      </c>
      <c r="AF27" s="42">
        <f t="shared" si="115"/>
        <v>0.15443195469035867</v>
      </c>
      <c r="AG27" s="42">
        <f t="shared" si="115"/>
        <v>0.17763246883175909</v>
      </c>
      <c r="AH27" s="42">
        <f t="shared" si="115"/>
        <v>0.19183165973453842</v>
      </c>
      <c r="AI27" s="42">
        <f t="shared" si="115"/>
        <v>0.19005839122779142</v>
      </c>
      <c r="AJ27" s="42">
        <f t="shared" si="115"/>
        <v>0.17155668444230365</v>
      </c>
      <c r="AK27" s="134">
        <f t="shared" si="115"/>
        <v>0.19358330291905507</v>
      </c>
      <c r="AL27" s="134">
        <f t="shared" ref="AL27" si="116">+AL7/AL$17</f>
        <v>0.19221423890792899</v>
      </c>
    </row>
    <row r="28" spans="1:38" x14ac:dyDescent="0.3">
      <c r="A28" s="123" t="s">
        <v>68</v>
      </c>
      <c r="B28" s="42">
        <f t="shared" ref="B28:AK28" si="117">+B8/B$17</f>
        <v>0</v>
      </c>
      <c r="C28" s="42">
        <f t="shared" si="117"/>
        <v>0</v>
      </c>
      <c r="D28" s="42">
        <f t="shared" si="109"/>
        <v>9.3506862177772446E-3</v>
      </c>
      <c r="E28" s="42">
        <f t="shared" si="117"/>
        <v>2.2005023413696526E-3</v>
      </c>
      <c r="F28" s="42">
        <f t="shared" si="117"/>
        <v>0</v>
      </c>
      <c r="G28" s="42">
        <f t="shared" si="117"/>
        <v>1.5598660160665185E-2</v>
      </c>
      <c r="H28" s="42">
        <f t="shared" si="117"/>
        <v>4.2125899735078872E-3</v>
      </c>
      <c r="I28" s="42">
        <f t="shared" si="117"/>
        <v>1.757099851390636E-3</v>
      </c>
      <c r="J28" s="42">
        <f t="shared" si="117"/>
        <v>1.3978354576911897E-2</v>
      </c>
      <c r="K28" s="42">
        <f t="shared" si="117"/>
        <v>2.3654880071460045E-3</v>
      </c>
      <c r="L28" s="42">
        <f t="shared" si="117"/>
        <v>0</v>
      </c>
      <c r="M28" s="42">
        <f t="shared" si="117"/>
        <v>7.9477056582043118E-4</v>
      </c>
      <c r="N28" s="42">
        <f t="shared" si="117"/>
        <v>3.7415110409543101E-3</v>
      </c>
      <c r="O28" s="42">
        <f t="shared" si="117"/>
        <v>3.6836146533559045E-3</v>
      </c>
      <c r="P28" s="42">
        <f t="shared" si="117"/>
        <v>1.4405459669214632E-2</v>
      </c>
      <c r="Q28" s="42">
        <f t="shared" si="117"/>
        <v>4.9554603218157156E-3</v>
      </c>
      <c r="R28" s="42">
        <f t="shared" si="117"/>
        <v>6.1696463914518544E-3</v>
      </c>
      <c r="S28" s="42">
        <f t="shared" si="117"/>
        <v>0</v>
      </c>
      <c r="T28" s="42">
        <f t="shared" si="117"/>
        <v>3.1397894840688055E-3</v>
      </c>
      <c r="U28" s="42">
        <f t="shared" si="117"/>
        <v>1.2857558197506789E-2</v>
      </c>
      <c r="V28" s="42">
        <f t="shared" si="117"/>
        <v>6.57077274572976E-3</v>
      </c>
      <c r="W28" s="42">
        <f t="shared" si="117"/>
        <v>0</v>
      </c>
      <c r="X28" s="42">
        <f t="shared" si="117"/>
        <v>1.6413625822347629E-2</v>
      </c>
      <c r="Y28" s="42">
        <f t="shared" si="117"/>
        <v>1.7060373395797485E-4</v>
      </c>
      <c r="Z28" s="42">
        <f t="shared" si="117"/>
        <v>5.0236667415217845E-3</v>
      </c>
      <c r="AA28" s="42">
        <f t="shared" si="117"/>
        <v>0</v>
      </c>
      <c r="AB28" s="42">
        <f t="shared" si="117"/>
        <v>0</v>
      </c>
      <c r="AC28" s="42">
        <f t="shared" si="117"/>
        <v>0</v>
      </c>
      <c r="AD28" s="42">
        <f t="shared" si="117"/>
        <v>2.4137828215663706E-2</v>
      </c>
      <c r="AE28" s="42">
        <f t="shared" si="117"/>
        <v>1.0781500967775318E-4</v>
      </c>
      <c r="AF28" s="42">
        <f t="shared" si="117"/>
        <v>0</v>
      </c>
      <c r="AG28" s="42">
        <f t="shared" si="117"/>
        <v>3.3233734693106608E-2</v>
      </c>
      <c r="AH28" s="42">
        <f t="shared" si="117"/>
        <v>0</v>
      </c>
      <c r="AI28" s="42">
        <f t="shared" si="117"/>
        <v>1.1678245558288154E-2</v>
      </c>
      <c r="AJ28" s="42">
        <f t="shared" si="117"/>
        <v>1.5601093135321379E-2</v>
      </c>
      <c r="AK28" s="134">
        <f t="shared" si="117"/>
        <v>1.4022324080236443E-2</v>
      </c>
      <c r="AL28" s="134">
        <f t="shared" ref="AL28" si="118">+AL8/AL$17</f>
        <v>2.2970875400373843E-2</v>
      </c>
    </row>
    <row r="29" spans="1:38" x14ac:dyDescent="0.3">
      <c r="A29" s="123" t="s">
        <v>95</v>
      </c>
      <c r="B29" s="42">
        <f t="shared" ref="B29:AK29" si="119">+B9/B$17</f>
        <v>0.2797693266832918</v>
      </c>
      <c r="C29" s="42">
        <f t="shared" si="119"/>
        <v>9.1368068188786455E-2</v>
      </c>
      <c r="D29" s="42">
        <f t="shared" si="109"/>
        <v>2.9929358329056984E-3</v>
      </c>
      <c r="E29" s="42">
        <f t="shared" si="119"/>
        <v>9.62925304657576E-2</v>
      </c>
      <c r="F29" s="42">
        <f t="shared" si="119"/>
        <v>9.1367720883262754E-2</v>
      </c>
      <c r="G29" s="42">
        <f t="shared" si="119"/>
        <v>1.1416820106604388E-2</v>
      </c>
      <c r="H29" s="42">
        <f t="shared" si="119"/>
        <v>0.12716213989178313</v>
      </c>
      <c r="I29" s="42">
        <f t="shared" si="119"/>
        <v>9.0092116993587532E-2</v>
      </c>
      <c r="J29" s="42">
        <f t="shared" si="119"/>
        <v>9.1651080864524906E-2</v>
      </c>
      <c r="K29" s="42">
        <f t="shared" si="119"/>
        <v>6.0860686494019843E-2</v>
      </c>
      <c r="L29" s="42">
        <f t="shared" si="119"/>
        <v>0.33537395769563821</v>
      </c>
      <c r="M29" s="42">
        <f t="shared" si="119"/>
        <v>0.284797366295857</v>
      </c>
      <c r="N29" s="42">
        <f t="shared" si="119"/>
        <v>0.27275399023743691</v>
      </c>
      <c r="O29" s="42">
        <f t="shared" si="119"/>
        <v>0.2467911841195457</v>
      </c>
      <c r="P29" s="42">
        <f t="shared" si="119"/>
        <v>0.31752034020893921</v>
      </c>
      <c r="Q29" s="42">
        <f t="shared" si="119"/>
        <v>0.27008425723500856</v>
      </c>
      <c r="R29" s="42">
        <f t="shared" si="119"/>
        <v>0.25654523439586213</v>
      </c>
      <c r="S29" s="42">
        <f t="shared" si="119"/>
        <v>0.4633720072565688</v>
      </c>
      <c r="T29" s="42">
        <f t="shared" si="119"/>
        <v>0.25613639415422307</v>
      </c>
      <c r="U29" s="42">
        <f t="shared" si="119"/>
        <v>0.1955083563632318</v>
      </c>
      <c r="V29" s="42">
        <f t="shared" si="119"/>
        <v>0.26564377193590583</v>
      </c>
      <c r="W29" s="42">
        <f t="shared" si="119"/>
        <v>0.3917004048582996</v>
      </c>
      <c r="X29" s="42">
        <f t="shared" si="119"/>
        <v>0.45958152302573363</v>
      </c>
      <c r="Y29" s="42">
        <f t="shared" si="119"/>
        <v>7.706549247113488E-2</v>
      </c>
      <c r="Z29" s="42">
        <f t="shared" si="119"/>
        <v>0.15239031031087011</v>
      </c>
      <c r="AA29" s="42">
        <f t="shared" si="119"/>
        <v>0.17339464869697177</v>
      </c>
      <c r="AB29" s="42">
        <f t="shared" si="119"/>
        <v>0.12677115568253153</v>
      </c>
      <c r="AC29" s="42">
        <f t="shared" si="119"/>
        <v>6.0190285842563656E-3</v>
      </c>
      <c r="AD29" s="42">
        <f t="shared" si="119"/>
        <v>0.57678889836421432</v>
      </c>
      <c r="AE29" s="42">
        <f t="shared" si="119"/>
        <v>0.14298135257434086</v>
      </c>
      <c r="AF29" s="42">
        <f t="shared" si="119"/>
        <v>0.1055260970793821</v>
      </c>
      <c r="AG29" s="42">
        <f t="shared" si="119"/>
        <v>0.17003888490142291</v>
      </c>
      <c r="AH29" s="42">
        <f t="shared" si="119"/>
        <v>0</v>
      </c>
      <c r="AI29" s="42">
        <f t="shared" si="119"/>
        <v>0.32475081638735953</v>
      </c>
      <c r="AJ29" s="42">
        <f t="shared" si="119"/>
        <v>9.4287297850010984E-2</v>
      </c>
      <c r="AK29" s="134">
        <f t="shared" si="119"/>
        <v>0.27228147788345247</v>
      </c>
      <c r="AL29" s="134">
        <f t="shared" ref="AL29" si="120">+AL9/AL$17</f>
        <v>0.34835858805518344</v>
      </c>
    </row>
    <row r="30" spans="1:38" x14ac:dyDescent="0.3">
      <c r="A30" s="123" t="s">
        <v>70</v>
      </c>
      <c r="B30" s="42">
        <f t="shared" ref="B30:AK30" si="121">+B10/B$17</f>
        <v>1.8001870324189526E-2</v>
      </c>
      <c r="C30" s="42">
        <f t="shared" si="121"/>
        <v>0</v>
      </c>
      <c r="D30" s="42">
        <f t="shared" si="109"/>
        <v>2.2063784952341438E-2</v>
      </c>
      <c r="E30" s="42">
        <f t="shared" si="121"/>
        <v>5.9196080530695701E-2</v>
      </c>
      <c r="F30" s="42">
        <f t="shared" si="121"/>
        <v>0</v>
      </c>
      <c r="G30" s="42">
        <f t="shared" si="121"/>
        <v>2.0161706279616075E-3</v>
      </c>
      <c r="H30" s="42">
        <f t="shared" si="121"/>
        <v>4.9459465897726262E-2</v>
      </c>
      <c r="I30" s="42">
        <f t="shared" si="121"/>
        <v>2.3965255945226784E-2</v>
      </c>
      <c r="J30" s="42">
        <f t="shared" si="121"/>
        <v>0</v>
      </c>
      <c r="K30" s="42">
        <f t="shared" si="121"/>
        <v>7.4309897569982564E-3</v>
      </c>
      <c r="L30" s="42">
        <f t="shared" si="121"/>
        <v>1.7024057179982132E-2</v>
      </c>
      <c r="M30" s="42">
        <f t="shared" si="121"/>
        <v>0.1128090158523157</v>
      </c>
      <c r="N30" s="42">
        <f t="shared" si="121"/>
        <v>3.2332350083547096E-2</v>
      </c>
      <c r="O30" s="42">
        <f t="shared" si="121"/>
        <v>1.7967969228960386E-2</v>
      </c>
      <c r="P30" s="42">
        <f t="shared" si="121"/>
        <v>8.2831393097984138E-2</v>
      </c>
      <c r="Q30" s="42">
        <f t="shared" si="121"/>
        <v>1.0890160355830344E-2</v>
      </c>
      <c r="R30" s="42">
        <f t="shared" si="121"/>
        <v>6.0035843368283154E-3</v>
      </c>
      <c r="S30" s="42">
        <f t="shared" si="121"/>
        <v>1.2656203724453082E-2</v>
      </c>
      <c r="T30" s="42">
        <f t="shared" si="121"/>
        <v>5.3588115523426133E-3</v>
      </c>
      <c r="U30" s="42">
        <f t="shared" si="121"/>
        <v>6.8680352706437284E-2</v>
      </c>
      <c r="V30" s="42">
        <f t="shared" si="121"/>
        <v>0.10597075644259507</v>
      </c>
      <c r="W30" s="42">
        <f t="shared" si="121"/>
        <v>1.6194331983805668E-2</v>
      </c>
      <c r="X30" s="42">
        <f t="shared" si="121"/>
        <v>0</v>
      </c>
      <c r="Y30" s="42">
        <f t="shared" si="121"/>
        <v>0</v>
      </c>
      <c r="Z30" s="42">
        <f t="shared" si="121"/>
        <v>0</v>
      </c>
      <c r="AA30" s="42">
        <f t="shared" si="121"/>
        <v>8.4082720477505313E-2</v>
      </c>
      <c r="AB30" s="42">
        <f t="shared" si="121"/>
        <v>1.2055576004139053E-3</v>
      </c>
      <c r="AC30" s="42">
        <f t="shared" si="121"/>
        <v>0</v>
      </c>
      <c r="AD30" s="42">
        <f t="shared" si="121"/>
        <v>0</v>
      </c>
      <c r="AE30" s="42">
        <f t="shared" si="121"/>
        <v>0</v>
      </c>
      <c r="AF30" s="42">
        <f t="shared" si="121"/>
        <v>0</v>
      </c>
      <c r="AG30" s="42">
        <f t="shared" si="121"/>
        <v>5.1508176065374396E-2</v>
      </c>
      <c r="AH30" s="42">
        <f t="shared" si="121"/>
        <v>0</v>
      </c>
      <c r="AI30" s="42">
        <f t="shared" si="121"/>
        <v>3.3117978933755725E-2</v>
      </c>
      <c r="AJ30" s="42">
        <f t="shared" si="121"/>
        <v>0.12365592156847245</v>
      </c>
      <c r="AK30" s="134">
        <f t="shared" si="121"/>
        <v>7.7776242154905278E-2</v>
      </c>
      <c r="AL30" s="134">
        <f t="shared" ref="AL30" si="122">+AL10/AL$17</f>
        <v>0</v>
      </c>
    </row>
    <row r="31" spans="1:38" ht="15" thickBot="1" x14ac:dyDescent="0.35">
      <c r="A31" s="125" t="s">
        <v>71</v>
      </c>
      <c r="B31" s="126">
        <f t="shared" ref="B31:AK31" si="123">+B11/B$17</f>
        <v>0</v>
      </c>
      <c r="C31" s="126">
        <f t="shared" si="123"/>
        <v>0.30840934416997295</v>
      </c>
      <c r="D31" s="126">
        <f t="shared" si="109"/>
        <v>2.6173230409765366E-2</v>
      </c>
      <c r="E31" s="126">
        <f t="shared" si="123"/>
        <v>2.8216592012788665E-2</v>
      </c>
      <c r="F31" s="126">
        <f t="shared" si="123"/>
        <v>0.30840998217083349</v>
      </c>
      <c r="G31" s="126">
        <f t="shared" si="123"/>
        <v>0.22800979010813111</v>
      </c>
      <c r="H31" s="126">
        <f t="shared" si="123"/>
        <v>0.2060499726748285</v>
      </c>
      <c r="I31" s="126">
        <f t="shared" si="123"/>
        <v>0.24657218857295718</v>
      </c>
      <c r="J31" s="126">
        <f t="shared" si="123"/>
        <v>0.55806618660659491</v>
      </c>
      <c r="K31" s="126">
        <f t="shared" si="123"/>
        <v>0.2943866996944135</v>
      </c>
      <c r="L31" s="126">
        <f t="shared" si="123"/>
        <v>0.20428868615978557</v>
      </c>
      <c r="M31" s="126">
        <f t="shared" si="123"/>
        <v>0</v>
      </c>
      <c r="N31" s="126">
        <f t="shared" si="123"/>
        <v>0</v>
      </c>
      <c r="O31" s="126">
        <f t="shared" si="123"/>
        <v>3.9551567605786448E-3</v>
      </c>
      <c r="P31" s="126">
        <f t="shared" si="123"/>
        <v>5.0545156614356844E-2</v>
      </c>
      <c r="Q31" s="126">
        <f t="shared" si="123"/>
        <v>2.0376709965636296E-2</v>
      </c>
      <c r="R31" s="126">
        <f t="shared" si="123"/>
        <v>3.5545672717468925E-2</v>
      </c>
      <c r="S31" s="126">
        <f t="shared" si="123"/>
        <v>0</v>
      </c>
      <c r="T31" s="126">
        <f t="shared" si="123"/>
        <v>9.2027414753653614E-2</v>
      </c>
      <c r="U31" s="126">
        <f t="shared" si="123"/>
        <v>0.12726358624062842</v>
      </c>
      <c r="V31" s="126">
        <f t="shared" si="123"/>
        <v>4.6404892159334958E-2</v>
      </c>
      <c r="W31" s="126">
        <f t="shared" si="123"/>
        <v>0</v>
      </c>
      <c r="X31" s="126">
        <f t="shared" si="123"/>
        <v>0</v>
      </c>
      <c r="Y31" s="126">
        <f t="shared" si="123"/>
        <v>0.34298055223397933</v>
      </c>
      <c r="Z31" s="126">
        <f t="shared" si="123"/>
        <v>0.17322394583169132</v>
      </c>
      <c r="AA31" s="126">
        <f t="shared" si="123"/>
        <v>0</v>
      </c>
      <c r="AB31" s="126">
        <f t="shared" si="123"/>
        <v>8.3114014160806368E-2</v>
      </c>
      <c r="AC31" s="126">
        <f t="shared" si="123"/>
        <v>0.70775378083713769</v>
      </c>
      <c r="AD31" s="126">
        <f t="shared" si="123"/>
        <v>0</v>
      </c>
      <c r="AE31" s="126">
        <f t="shared" si="123"/>
        <v>0.2948011590144014</v>
      </c>
      <c r="AF31" s="126">
        <f t="shared" si="123"/>
        <v>0.44147281012783179</v>
      </c>
      <c r="AG31" s="126">
        <f t="shared" si="123"/>
        <v>3.6557412807523997E-2</v>
      </c>
      <c r="AH31" s="126">
        <f t="shared" si="123"/>
        <v>0</v>
      </c>
      <c r="AI31" s="126">
        <f t="shared" si="123"/>
        <v>5.3980846720218583E-3</v>
      </c>
      <c r="AJ31" s="126">
        <f t="shared" si="123"/>
        <v>4.8385552972706351E-2</v>
      </c>
      <c r="AK31" s="135">
        <f t="shared" si="123"/>
        <v>1.1085445336596608E-2</v>
      </c>
      <c r="AL31" s="135">
        <f t="shared" ref="AL31" si="124">+AL11/AL$17</f>
        <v>0</v>
      </c>
    </row>
    <row r="32" spans="1:38" s="58" customFormat="1" ht="15" thickBot="1" x14ac:dyDescent="0.35">
      <c r="A32" s="67" t="s">
        <v>83</v>
      </c>
      <c r="B32" s="129">
        <f t="shared" ref="B32:AK32" si="125">+B12/B$17</f>
        <v>0.70620324189526185</v>
      </c>
      <c r="C32" s="129">
        <f t="shared" si="125"/>
        <v>0.6614264357713423</v>
      </c>
      <c r="D32" s="129">
        <f t="shared" si="109"/>
        <v>0.5741115199423511</v>
      </c>
      <c r="E32" s="129">
        <f t="shared" si="125"/>
        <v>0.63244724052794599</v>
      </c>
      <c r="F32" s="129">
        <f t="shared" si="125"/>
        <v>0.66142639819481042</v>
      </c>
      <c r="G32" s="129">
        <f t="shared" si="125"/>
        <v>0.76534497244429267</v>
      </c>
      <c r="H32" s="129">
        <f t="shared" si="125"/>
        <v>0.76141921215185138</v>
      </c>
      <c r="I32" s="129">
        <f t="shared" si="125"/>
        <v>0.81229792275219592</v>
      </c>
      <c r="J32" s="129">
        <f t="shared" si="125"/>
        <v>0.86743506841950069</v>
      </c>
      <c r="K32" s="129">
        <f t="shared" si="125"/>
        <v>0.79508029352151199</v>
      </c>
      <c r="L32" s="129">
        <f t="shared" si="125"/>
        <v>0.85831535677645099</v>
      </c>
      <c r="M32" s="129">
        <f t="shared" si="125"/>
        <v>0.80327476701823941</v>
      </c>
      <c r="N32" s="129">
        <f t="shared" si="125"/>
        <v>0.7616705755216594</v>
      </c>
      <c r="O32" s="129">
        <f t="shared" si="125"/>
        <v>0.76257121981593512</v>
      </c>
      <c r="P32" s="129">
        <f t="shared" si="125"/>
        <v>0.93042162979769327</v>
      </c>
      <c r="Q32" s="129">
        <f t="shared" si="125"/>
        <v>0.84414887528484206</v>
      </c>
      <c r="R32" s="129">
        <f t="shared" si="125"/>
        <v>0.80311985980560041</v>
      </c>
      <c r="S32" s="129">
        <f t="shared" si="125"/>
        <v>0.97698257815394418</v>
      </c>
      <c r="T32" s="129">
        <f t="shared" si="125"/>
        <v>0.71338647842088387</v>
      </c>
      <c r="U32" s="129">
        <f t="shared" si="125"/>
        <v>0.78474873182492311</v>
      </c>
      <c r="V32" s="129">
        <f t="shared" si="125"/>
        <v>0.81525520119515693</v>
      </c>
      <c r="W32" s="129">
        <f t="shared" si="125"/>
        <v>0.94534412955465585</v>
      </c>
      <c r="X32" s="129">
        <f t="shared" si="125"/>
        <v>0.9458351880127821</v>
      </c>
      <c r="Y32" s="129">
        <f t="shared" si="125"/>
        <v>0.88576543518257445</v>
      </c>
      <c r="Z32" s="129">
        <f t="shared" si="125"/>
        <v>0.8130702714794138</v>
      </c>
      <c r="AA32" s="129">
        <f t="shared" si="125"/>
        <v>0.90589820812088384</v>
      </c>
      <c r="AB32" s="129">
        <f t="shared" si="125"/>
        <v>0.56998751662664582</v>
      </c>
      <c r="AC32" s="129">
        <f t="shared" si="125"/>
        <v>0.8606668797735687</v>
      </c>
      <c r="AD32" s="129">
        <f t="shared" si="125"/>
        <v>1</v>
      </c>
      <c r="AE32" s="129">
        <f t="shared" si="125"/>
        <v>0.92772652213888884</v>
      </c>
      <c r="AF32" s="129">
        <f t="shared" si="125"/>
        <v>0.93348226094740072</v>
      </c>
      <c r="AG32" s="129">
        <f t="shared" si="125"/>
        <v>0.8567753681026824</v>
      </c>
      <c r="AH32" s="129">
        <f t="shared" si="125"/>
        <v>0.65726358707657739</v>
      </c>
      <c r="AI32" s="129">
        <f t="shared" si="125"/>
        <v>0.8608315413880635</v>
      </c>
      <c r="AJ32" s="129">
        <f t="shared" si="125"/>
        <v>0.83557173467610124</v>
      </c>
      <c r="AK32" s="130">
        <f t="shared" si="125"/>
        <v>0.91039114998175141</v>
      </c>
      <c r="AL32" s="130">
        <f t="shared" ref="AL32" si="126">+AL12/AL$17</f>
        <v>0.87890298050176963</v>
      </c>
    </row>
    <row r="33" spans="1:38" x14ac:dyDescent="0.3">
      <c r="A33" s="131" t="s">
        <v>72</v>
      </c>
      <c r="B33" s="63">
        <f t="shared" ref="B33:AK33" si="127">+B13/B$17</f>
        <v>0.28444513715710723</v>
      </c>
      <c r="C33" s="63">
        <f t="shared" si="127"/>
        <v>0.30831137177563334</v>
      </c>
      <c r="D33" s="63">
        <f t="shared" si="109"/>
        <v>0.287959471115527</v>
      </c>
      <c r="E33" s="63">
        <f t="shared" si="127"/>
        <v>0.26547698556981186</v>
      </c>
      <c r="F33" s="63">
        <f t="shared" si="127"/>
        <v>0.30831159198563285</v>
      </c>
      <c r="G33" s="63">
        <f t="shared" si="127"/>
        <v>0.10513288729155472</v>
      </c>
      <c r="H33" s="63">
        <f t="shared" si="127"/>
        <v>0.16794929428896255</v>
      </c>
      <c r="I33" s="63">
        <f t="shared" si="127"/>
        <v>0.16137576603435472</v>
      </c>
      <c r="J33" s="63">
        <f t="shared" si="127"/>
        <v>0.11739823556563699</v>
      </c>
      <c r="K33" s="63">
        <f t="shared" si="127"/>
        <v>0.16862807115672404</v>
      </c>
      <c r="L33" s="63">
        <f t="shared" si="127"/>
        <v>4.318342400518E-2</v>
      </c>
      <c r="M33" s="63">
        <f t="shared" si="127"/>
        <v>0.12389208358550513</v>
      </c>
      <c r="N33" s="63">
        <f t="shared" si="127"/>
        <v>0.11092572842491044</v>
      </c>
      <c r="O33" s="63">
        <f t="shared" si="127"/>
        <v>0.20503988549641217</v>
      </c>
      <c r="P33" s="63">
        <f t="shared" si="127"/>
        <v>5.6973592991743871E-2</v>
      </c>
      <c r="Q33" s="63">
        <f t="shared" si="127"/>
        <v>0.14115826705622481</v>
      </c>
      <c r="R33" s="63">
        <f t="shared" si="127"/>
        <v>0.15031793304042235</v>
      </c>
      <c r="S33" s="63">
        <f t="shared" si="127"/>
        <v>2.0077182685583596E-2</v>
      </c>
      <c r="T33" s="63">
        <f t="shared" si="127"/>
        <v>0.16991584295434803</v>
      </c>
      <c r="U33" s="63">
        <f t="shared" si="127"/>
        <v>0.14988239270236484</v>
      </c>
      <c r="V33" s="63">
        <f t="shared" si="127"/>
        <v>0.11280226506916262</v>
      </c>
      <c r="W33" s="63">
        <f t="shared" si="127"/>
        <v>5.0607287449392711E-2</v>
      </c>
      <c r="X33" s="63">
        <f t="shared" si="127"/>
        <v>3.9392625360369644E-2</v>
      </c>
      <c r="Y33" s="63">
        <f t="shared" si="127"/>
        <v>0.1094723027101718</v>
      </c>
      <c r="Z33" s="63">
        <f t="shared" si="127"/>
        <v>0.17578145684369464</v>
      </c>
      <c r="AA33" s="63">
        <f t="shared" si="127"/>
        <v>8.2639792931699776E-2</v>
      </c>
      <c r="AB33" s="63">
        <f t="shared" si="127"/>
        <v>0.40729800207601807</v>
      </c>
      <c r="AC33" s="63">
        <f t="shared" si="127"/>
        <v>0.13869385124517536</v>
      </c>
      <c r="AD33" s="63">
        <f t="shared" si="127"/>
        <v>0</v>
      </c>
      <c r="AE33" s="63">
        <f t="shared" si="127"/>
        <v>6.92605084894721E-2</v>
      </c>
      <c r="AF33" s="63">
        <f t="shared" si="127"/>
        <v>5.3950184998430607E-2</v>
      </c>
      <c r="AG33" s="63">
        <f t="shared" si="127"/>
        <v>8.4027213338093903E-2</v>
      </c>
      <c r="AH33" s="63">
        <f t="shared" si="127"/>
        <v>0.34273641292342261</v>
      </c>
      <c r="AI33" s="63">
        <f t="shared" si="127"/>
        <v>9.3865397737443873E-2</v>
      </c>
      <c r="AJ33" s="63">
        <f t="shared" si="127"/>
        <v>0.13491451515766692</v>
      </c>
      <c r="AK33" s="133">
        <f t="shared" si="127"/>
        <v>4.9584330742752453E-2</v>
      </c>
      <c r="AL33" s="133">
        <f t="shared" ref="AL33" si="128">+AL13/AL$17</f>
        <v>0.12060603600416755</v>
      </c>
    </row>
    <row r="34" spans="1:38" x14ac:dyDescent="0.3">
      <c r="A34" s="123" t="s">
        <v>73</v>
      </c>
      <c r="B34" s="42">
        <f t="shared" ref="B34:AK34" si="129">+B14/B$17</f>
        <v>3.8965087281795513E-3</v>
      </c>
      <c r="C34" s="42">
        <f t="shared" si="129"/>
        <v>0</v>
      </c>
      <c r="D34" s="42">
        <f t="shared" si="109"/>
        <v>1.8695476531024467E-2</v>
      </c>
      <c r="E34" s="42">
        <f t="shared" si="129"/>
        <v>6.0627520078255823E-2</v>
      </c>
      <c r="F34" s="42">
        <f t="shared" si="129"/>
        <v>0</v>
      </c>
      <c r="G34" s="42">
        <f t="shared" si="129"/>
        <v>2.3066617108820207E-2</v>
      </c>
      <c r="H34" s="42">
        <f t="shared" si="129"/>
        <v>2.8135593031447421E-2</v>
      </c>
      <c r="I34" s="42">
        <f t="shared" si="129"/>
        <v>3.2667865517047733E-3</v>
      </c>
      <c r="J34" s="42">
        <f t="shared" si="129"/>
        <v>1.3167198233690131E-2</v>
      </c>
      <c r="K34" s="42">
        <f t="shared" si="129"/>
        <v>3.3787453876707008E-2</v>
      </c>
      <c r="L34" s="42">
        <f t="shared" si="129"/>
        <v>2.2471867977541258E-3</v>
      </c>
      <c r="M34" s="42">
        <f t="shared" si="129"/>
        <v>3.0499515642771084E-2</v>
      </c>
      <c r="N34" s="42">
        <f t="shared" si="129"/>
        <v>9.1423081310011742E-2</v>
      </c>
      <c r="O34" s="42">
        <f t="shared" si="129"/>
        <v>1.9604020422845852E-2</v>
      </c>
      <c r="P34" s="42">
        <f t="shared" si="129"/>
        <v>2.4009099448691054E-3</v>
      </c>
      <c r="Q34" s="42">
        <f t="shared" si="129"/>
        <v>1.2841739438214744E-2</v>
      </c>
      <c r="R34" s="42">
        <f t="shared" si="129"/>
        <v>2.3384432029233772E-2</v>
      </c>
      <c r="S34" s="42">
        <f t="shared" si="129"/>
        <v>5.6304847960019053E-4</v>
      </c>
      <c r="T34" s="42">
        <f t="shared" si="129"/>
        <v>6.129954263070924E-2</v>
      </c>
      <c r="U34" s="42">
        <f t="shared" si="129"/>
        <v>0</v>
      </c>
      <c r="V34" s="42">
        <f t="shared" si="129"/>
        <v>1.8535292858388994E-2</v>
      </c>
      <c r="W34" s="42">
        <f t="shared" si="129"/>
        <v>1.0121457489878543E-3</v>
      </c>
      <c r="X34" s="42">
        <f t="shared" si="129"/>
        <v>1.47721866268482E-2</v>
      </c>
      <c r="Y34" s="42">
        <f t="shared" si="129"/>
        <v>0</v>
      </c>
      <c r="Z34" s="42">
        <f t="shared" si="129"/>
        <v>6.9893999910872898E-3</v>
      </c>
      <c r="AA34" s="42">
        <f t="shared" si="129"/>
        <v>0</v>
      </c>
      <c r="AB34" s="42">
        <f t="shared" si="129"/>
        <v>0</v>
      </c>
      <c r="AC34" s="42">
        <f t="shared" si="129"/>
        <v>0</v>
      </c>
      <c r="AD34" s="42">
        <f t="shared" si="129"/>
        <v>0</v>
      </c>
      <c r="AE34" s="42">
        <f t="shared" si="129"/>
        <v>0</v>
      </c>
      <c r="AF34" s="42">
        <f t="shared" si="129"/>
        <v>0</v>
      </c>
      <c r="AG34" s="42">
        <f t="shared" si="129"/>
        <v>4.1562731911087489E-2</v>
      </c>
      <c r="AH34" s="42">
        <f t="shared" si="129"/>
        <v>0</v>
      </c>
      <c r="AI34" s="42">
        <f t="shared" si="129"/>
        <v>2.5471519048746602E-2</v>
      </c>
      <c r="AJ34" s="42">
        <f t="shared" si="129"/>
        <v>2.094705454015669E-2</v>
      </c>
      <c r="AK34" s="134">
        <f t="shared" si="129"/>
        <v>2.3853851342164209E-2</v>
      </c>
      <c r="AL34" s="134">
        <f t="shared" ref="AL34" si="130">+AL14/AL$17</f>
        <v>0</v>
      </c>
    </row>
    <row r="35" spans="1:38" ht="15" thickBot="1" x14ac:dyDescent="0.35">
      <c r="A35" s="125" t="s">
        <v>74</v>
      </c>
      <c r="B35" s="126">
        <f t="shared" ref="B35:AK35" si="131">+B15/B$17</f>
        <v>5.4551122194513718E-3</v>
      </c>
      <c r="C35" s="126">
        <f t="shared" si="131"/>
        <v>3.0262192453024351E-2</v>
      </c>
      <c r="D35" s="126">
        <f t="shared" si="109"/>
        <v>0.11923353241109741</v>
      </c>
      <c r="E35" s="126">
        <f t="shared" si="131"/>
        <v>4.1448253823986245E-2</v>
      </c>
      <c r="F35" s="126">
        <f t="shared" si="131"/>
        <v>3.0262009819556724E-2</v>
      </c>
      <c r="G35" s="126">
        <f t="shared" si="131"/>
        <v>0.10645552315533242</v>
      </c>
      <c r="H35" s="126">
        <f t="shared" si="131"/>
        <v>4.2495900527738703E-2</v>
      </c>
      <c r="I35" s="126">
        <f t="shared" si="131"/>
        <v>2.3059524661744598E-2</v>
      </c>
      <c r="J35" s="126">
        <f t="shared" si="131"/>
        <v>1.9994977811722122E-3</v>
      </c>
      <c r="K35" s="126">
        <f t="shared" si="131"/>
        <v>2.5041814450569595E-3</v>
      </c>
      <c r="L35" s="126">
        <f t="shared" si="131"/>
        <v>9.6254032420614866E-2</v>
      </c>
      <c r="M35" s="126">
        <f t="shared" si="131"/>
        <v>4.233363375348434E-2</v>
      </c>
      <c r="N35" s="126">
        <f t="shared" si="131"/>
        <v>3.5980614743418432E-2</v>
      </c>
      <c r="O35" s="126">
        <f t="shared" si="131"/>
        <v>1.2784874264806744E-2</v>
      </c>
      <c r="P35" s="126">
        <f t="shared" si="131"/>
        <v>1.0203867265693698E-2</v>
      </c>
      <c r="Q35" s="126">
        <f t="shared" si="131"/>
        <v>1.8511182207183988E-3</v>
      </c>
      <c r="R35" s="126">
        <f t="shared" si="131"/>
        <v>2.3177775124743519E-2</v>
      </c>
      <c r="S35" s="126">
        <f t="shared" si="131"/>
        <v>2.3771906808720046E-3</v>
      </c>
      <c r="T35" s="126">
        <f t="shared" si="131"/>
        <v>5.5398135994058857E-2</v>
      </c>
      <c r="U35" s="126">
        <f t="shared" si="131"/>
        <v>6.5368875472712057E-2</v>
      </c>
      <c r="V35" s="126">
        <f t="shared" si="131"/>
        <v>5.3407240877291491E-2</v>
      </c>
      <c r="W35" s="126">
        <f t="shared" si="131"/>
        <v>3.0364372469635628E-3</v>
      </c>
      <c r="X35" s="126">
        <f t="shared" si="131"/>
        <v>0</v>
      </c>
      <c r="Y35" s="126">
        <f t="shared" si="131"/>
        <v>4.7622621072537803E-3</v>
      </c>
      <c r="Z35" s="126">
        <f t="shared" si="131"/>
        <v>4.1588716858042369E-3</v>
      </c>
      <c r="AA35" s="126">
        <f t="shared" si="131"/>
        <v>1.1461998947416318E-2</v>
      </c>
      <c r="AB35" s="126">
        <f t="shared" si="131"/>
        <v>2.2714481297336036E-2</v>
      </c>
      <c r="AC35" s="126">
        <f t="shared" si="131"/>
        <v>6.3926898125590316E-4</v>
      </c>
      <c r="AD35" s="126">
        <f t="shared" si="131"/>
        <v>0</v>
      </c>
      <c r="AE35" s="126">
        <f t="shared" si="131"/>
        <v>3.012969371639009E-3</v>
      </c>
      <c r="AF35" s="126">
        <f t="shared" si="131"/>
        <v>1.2567554054168692E-2</v>
      </c>
      <c r="AG35" s="126">
        <f t="shared" si="131"/>
        <v>1.7634686648136118E-2</v>
      </c>
      <c r="AH35" s="126">
        <f t="shared" si="131"/>
        <v>0</v>
      </c>
      <c r="AI35" s="126">
        <f t="shared" si="131"/>
        <v>1.9831541825746032E-2</v>
      </c>
      <c r="AJ35" s="126">
        <f t="shared" si="131"/>
        <v>8.5666956260752134E-3</v>
      </c>
      <c r="AK35" s="135">
        <f t="shared" si="131"/>
        <v>1.6170667933331901E-2</v>
      </c>
      <c r="AL35" s="135">
        <f t="shared" ref="AL35" si="132">+AL15/AL$17</f>
        <v>4.9098349406277242E-4</v>
      </c>
    </row>
    <row r="36" spans="1:38" s="58" customFormat="1" ht="15" thickBot="1" x14ac:dyDescent="0.35">
      <c r="A36" s="69" t="s">
        <v>87</v>
      </c>
      <c r="B36" s="129">
        <f t="shared" ref="B36:AK36" si="133">+B16/B$17</f>
        <v>0.29379675810473815</v>
      </c>
      <c r="C36" s="129">
        <f t="shared" si="133"/>
        <v>0.3385735642286577</v>
      </c>
      <c r="D36" s="129">
        <f t="shared" si="109"/>
        <v>0.42588848005764884</v>
      </c>
      <c r="E36" s="129">
        <f t="shared" si="133"/>
        <v>0.36755275947205396</v>
      </c>
      <c r="F36" s="129">
        <f t="shared" si="133"/>
        <v>0.33857360180518958</v>
      </c>
      <c r="G36" s="129">
        <f t="shared" si="133"/>
        <v>0.23465502755570736</v>
      </c>
      <c r="H36" s="129">
        <f t="shared" si="133"/>
        <v>0.23858078784814868</v>
      </c>
      <c r="I36" s="129">
        <f t="shared" si="133"/>
        <v>0.18770207724780408</v>
      </c>
      <c r="J36" s="129">
        <f t="shared" si="133"/>
        <v>0.13256493158049931</v>
      </c>
      <c r="K36" s="129">
        <f t="shared" si="133"/>
        <v>0.20491970647848801</v>
      </c>
      <c r="L36" s="129">
        <f t="shared" si="133"/>
        <v>0.14168464322354898</v>
      </c>
      <c r="M36" s="129">
        <f t="shared" si="133"/>
        <v>0.19672523298176056</v>
      </c>
      <c r="N36" s="129">
        <f t="shared" si="133"/>
        <v>0.2383294244783406</v>
      </c>
      <c r="O36" s="129">
        <f t="shared" si="133"/>
        <v>0.23742878018406477</v>
      </c>
      <c r="P36" s="129">
        <f t="shared" si="133"/>
        <v>6.9578370202306672E-2</v>
      </c>
      <c r="Q36" s="129">
        <f t="shared" si="133"/>
        <v>0.15585112471515794</v>
      </c>
      <c r="R36" s="129">
        <f t="shared" si="133"/>
        <v>0.19688014019439964</v>
      </c>
      <c r="S36" s="129">
        <f t="shared" si="133"/>
        <v>2.3017421846055788E-2</v>
      </c>
      <c r="T36" s="129">
        <f t="shared" si="133"/>
        <v>0.28661352157911613</v>
      </c>
      <c r="U36" s="129">
        <f t="shared" si="133"/>
        <v>0.21525126817507692</v>
      </c>
      <c r="V36" s="129">
        <f t="shared" si="133"/>
        <v>0.1847447988048431</v>
      </c>
      <c r="W36" s="129">
        <f t="shared" si="133"/>
        <v>5.4655870445344132E-2</v>
      </c>
      <c r="X36" s="129">
        <f t="shared" si="133"/>
        <v>5.4164811987217842E-2</v>
      </c>
      <c r="Y36" s="129">
        <f t="shared" si="133"/>
        <v>0.11423456481742558</v>
      </c>
      <c r="Z36" s="129">
        <f t="shared" si="133"/>
        <v>0.18692972852058617</v>
      </c>
      <c r="AA36" s="129">
        <f t="shared" si="133"/>
        <v>9.410179187911609E-2</v>
      </c>
      <c r="AB36" s="129">
        <f t="shared" si="133"/>
        <v>0.43001248337335413</v>
      </c>
      <c r="AC36" s="129">
        <f t="shared" si="133"/>
        <v>0.13933312022643127</v>
      </c>
      <c r="AD36" s="129">
        <f t="shared" si="133"/>
        <v>0</v>
      </c>
      <c r="AE36" s="129">
        <f t="shared" si="133"/>
        <v>7.2273477861111102E-2</v>
      </c>
      <c r="AF36" s="129">
        <f t="shared" si="133"/>
        <v>6.6517739052599292E-2</v>
      </c>
      <c r="AG36" s="129">
        <f t="shared" si="133"/>
        <v>0.14322463189731752</v>
      </c>
      <c r="AH36" s="129">
        <f t="shared" si="133"/>
        <v>0.34273641292342261</v>
      </c>
      <c r="AI36" s="129">
        <f t="shared" si="133"/>
        <v>0.1391684586119365</v>
      </c>
      <c r="AJ36" s="129">
        <f t="shared" si="133"/>
        <v>0.16442826532389881</v>
      </c>
      <c r="AK36" s="130">
        <f t="shared" si="133"/>
        <v>8.9608850018248559E-2</v>
      </c>
      <c r="AL36" s="130">
        <f t="shared" ref="AL36" si="134">+AL16/AL$17</f>
        <v>0.12109701949823033</v>
      </c>
    </row>
    <row r="37" spans="1:38" s="58" customFormat="1" ht="15" thickBot="1" x14ac:dyDescent="0.35">
      <c r="A37" s="127" t="s">
        <v>62</v>
      </c>
      <c r="B37" s="128">
        <f t="shared" ref="B37:AK37" si="135">+B17/B$17</f>
        <v>1</v>
      </c>
      <c r="C37" s="128">
        <f t="shared" si="135"/>
        <v>1</v>
      </c>
      <c r="D37" s="128">
        <f t="shared" si="109"/>
        <v>1</v>
      </c>
      <c r="E37" s="128">
        <f t="shared" si="135"/>
        <v>1</v>
      </c>
      <c r="F37" s="128">
        <f t="shared" si="135"/>
        <v>1</v>
      </c>
      <c r="G37" s="128">
        <f t="shared" si="135"/>
        <v>1</v>
      </c>
      <c r="H37" s="128">
        <f t="shared" si="135"/>
        <v>1</v>
      </c>
      <c r="I37" s="128">
        <f t="shared" si="135"/>
        <v>1</v>
      </c>
      <c r="J37" s="128">
        <f t="shared" si="135"/>
        <v>1</v>
      </c>
      <c r="K37" s="128">
        <f t="shared" si="135"/>
        <v>1</v>
      </c>
      <c r="L37" s="128">
        <f t="shared" si="135"/>
        <v>1</v>
      </c>
      <c r="M37" s="128">
        <f t="shared" si="135"/>
        <v>1</v>
      </c>
      <c r="N37" s="128">
        <f t="shared" si="135"/>
        <v>1</v>
      </c>
      <c r="O37" s="128">
        <f t="shared" si="135"/>
        <v>1</v>
      </c>
      <c r="P37" s="128">
        <f t="shared" si="135"/>
        <v>1</v>
      </c>
      <c r="Q37" s="128">
        <f t="shared" si="135"/>
        <v>1</v>
      </c>
      <c r="R37" s="128">
        <f t="shared" si="135"/>
        <v>1</v>
      </c>
      <c r="S37" s="128">
        <f t="shared" si="135"/>
        <v>1</v>
      </c>
      <c r="T37" s="128">
        <f t="shared" si="135"/>
        <v>1</v>
      </c>
      <c r="U37" s="128">
        <f t="shared" si="135"/>
        <v>1</v>
      </c>
      <c r="V37" s="128">
        <f t="shared" si="135"/>
        <v>1</v>
      </c>
      <c r="W37" s="128">
        <f t="shared" si="135"/>
        <v>1</v>
      </c>
      <c r="X37" s="128">
        <f t="shared" si="135"/>
        <v>1</v>
      </c>
      <c r="Y37" s="128">
        <f t="shared" si="135"/>
        <v>1</v>
      </c>
      <c r="Z37" s="128">
        <f t="shared" si="135"/>
        <v>1</v>
      </c>
      <c r="AA37" s="128">
        <f t="shared" si="135"/>
        <v>1</v>
      </c>
      <c r="AB37" s="128">
        <f t="shared" si="135"/>
        <v>1</v>
      </c>
      <c r="AC37" s="128">
        <f t="shared" si="135"/>
        <v>1</v>
      </c>
      <c r="AD37" s="128">
        <f t="shared" si="135"/>
        <v>1</v>
      </c>
      <c r="AE37" s="128">
        <f t="shared" si="135"/>
        <v>1</v>
      </c>
      <c r="AF37" s="128">
        <f t="shared" si="135"/>
        <v>1</v>
      </c>
      <c r="AG37" s="128">
        <f t="shared" si="135"/>
        <v>1</v>
      </c>
      <c r="AH37" s="128">
        <f t="shared" si="135"/>
        <v>1</v>
      </c>
      <c r="AI37" s="128">
        <f t="shared" si="135"/>
        <v>1</v>
      </c>
      <c r="AJ37" s="128">
        <f t="shared" si="135"/>
        <v>1</v>
      </c>
      <c r="AK37" s="136">
        <f t="shared" si="135"/>
        <v>1</v>
      </c>
      <c r="AL37" s="136">
        <f t="shared" ref="AL37" si="136">+AL17/AL$17</f>
        <v>1</v>
      </c>
    </row>
    <row r="38" spans="1:38" s="51" customFormat="1" x14ac:dyDescent="0.3"/>
    <row r="39" spans="1:38" x14ac:dyDescent="0.3">
      <c r="A39" s="274" t="s">
        <v>442</v>
      </c>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row>
    <row r="40" spans="1:38" ht="11.4" customHeight="1" x14ac:dyDescent="0.3">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row>
    <row r="41" spans="1:38" ht="14.4" customHeight="1" x14ac:dyDescent="0.3">
      <c r="A41" s="9" t="s">
        <v>406</v>
      </c>
      <c r="B41" s="9"/>
      <c r="C41" s="9"/>
      <c r="D41" s="9"/>
      <c r="E41" s="9"/>
      <c r="F41" s="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row>
  </sheetData>
  <sortState ref="A5:S118">
    <sortCondition ref="C5:C118"/>
  </sortState>
  <mergeCells count="3">
    <mergeCell ref="A39:AK39"/>
    <mergeCell ref="A22:AL22"/>
    <mergeCell ref="A1:AL1"/>
  </mergeCells>
  <hyperlinks>
    <hyperlink ref="A1:AK1" location="CONTENIDO!A1" display="EMPRESAS DE TRANSPORTE AÉREO - AEROTAXIS - COSTOS DE OPERACIÓN   -  I SEMESTRE DE 2011  "/>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43BC6C890E0245954F6B1068B7FB63" ma:contentTypeVersion="3" ma:contentTypeDescription="Crear nuevo documento." ma:contentTypeScope="" ma:versionID="cab941008344a26ab7cce7c57916241f">
  <xsd:schema xmlns:xsd="http://www.w3.org/2001/XMLSchema" xmlns:xs="http://www.w3.org/2001/XMLSchema" xmlns:p="http://schemas.microsoft.com/office/2006/metadata/properties" xmlns:ns2="43d1290f-aa3e-4890-b692-6cb93b4e711c" targetNamespace="http://schemas.microsoft.com/office/2006/metadata/properties" ma:root="true" ma:fieldsID="3c07415e22e1e6f4b98c484348bbd29e" ns2:_="">
    <xsd:import namespace="43d1290f-aa3e-4890-b692-6cb93b4e711c"/>
    <xsd:element name="properties">
      <xsd:complexType>
        <xsd:sequence>
          <xsd:element name="documentManagement">
            <xsd:complexType>
              <xsd:all>
                <xsd:element ref="ns2:Orden" minOccurs="0"/>
                <xsd:element ref="ns2:Filtro" minOccurs="0"/>
                <xsd:element ref="ns2:Form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d1290f-aa3e-4890-b692-6cb93b4e711c" elementFormDefault="qualified">
    <xsd:import namespace="http://schemas.microsoft.com/office/2006/documentManagement/types"/>
    <xsd:import namespace="http://schemas.microsoft.com/office/infopath/2007/PartnerControls"/>
    <xsd:element name="Orden" ma:index="8" nillable="true" ma:displayName="Orden" ma:internalName="Orde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rden xmlns="43d1290f-aa3e-4890-b692-6cb93b4e711c">01</Orden>
    <Formato xmlns="43d1290f-aa3e-4890-b692-6cb93b4e711c">/Style%20Library/Images/xls.svg</Formato>
    <Filtro xmlns="43d1290f-aa3e-4890-b692-6cb93b4e711c">COSTOS</Filtr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ecci_x00f3_n xmlns="1023f0b0-6425-4236-8cbc-a0fcd304b895">Estadísticas Operacionales</Secci_x00f3_n>
    <Orden xmlns="1023f0b0-6425-4236-8cbc-a0fcd304b895" xsi:nil="true"/>
    <PublishingExpirationDate xmlns="http://schemas.microsoft.com/sharepoint/v3" xsi:nil="true"/>
    <PublishingStartDate xmlns="http://schemas.microsoft.com/sharepoint/v3" xsi:nil="true"/>
    <Clase xmlns="1023f0b0-6425-4236-8cbc-a0fcd304b895" xsi:nil="true"/>
    <_dlc_DocId xmlns="b150946a-e91e-41f5-8b47-a9dbc3d237ee">AEVVZYF6TF2M-623-204</_dlc_DocId>
    <_dlc_DocIdUrl xmlns="b150946a-e91e-41f5-8b47-a9dbc3d237ee">
      <Url>http://www.aerocivil.gov.co/AAeronautica/Estadisticas/TAereo/_layouts/DocIdRedir.aspx?ID=AEVVZYF6TF2M-623-204</Url>
      <Description>AEVVZYF6TF2M-623-204</Description>
    </_dlc_DocIdUrl>
  </documentManagement>
</p:properties>
</file>

<file path=customXml/itemProps1.xml><?xml version="1.0" encoding="utf-8"?>
<ds:datastoreItem xmlns:ds="http://schemas.openxmlformats.org/officeDocument/2006/customXml" ds:itemID="{533966F0-6BB9-45D0-AA24-7D6D95D9044B}"/>
</file>

<file path=customXml/itemProps2.xml><?xml version="1.0" encoding="utf-8"?>
<ds:datastoreItem xmlns:ds="http://schemas.openxmlformats.org/officeDocument/2006/customXml" ds:itemID="{79F85F46-D2B2-4688-82DD-97B17E3FFCE7}"/>
</file>

<file path=customXml/itemProps3.xml><?xml version="1.0" encoding="utf-8"?>
<ds:datastoreItem xmlns:ds="http://schemas.openxmlformats.org/officeDocument/2006/customXml" ds:itemID="{F9F7A2B9-F34E-43B4-9826-E66FE1209816}"/>
</file>

<file path=customXml/itemProps4.xml><?xml version="1.0" encoding="utf-8"?>
<ds:datastoreItem xmlns:ds="http://schemas.openxmlformats.org/officeDocument/2006/customXml" ds:itemID="{79F85F46-D2B2-4688-82DD-97B17E3FFC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CONTENIDO</vt:lpstr>
      <vt:lpstr>EMPRESAS - TIPO AERONAVE</vt:lpstr>
      <vt:lpstr>COBERTURA</vt:lpstr>
      <vt:lpstr>PAX REGULAR NACIONAL  I SEM</vt:lpstr>
      <vt:lpstr>PAX-  EXTRANJEROS I SEM</vt:lpstr>
      <vt:lpstr>CARGA -EXTRANJERA I SEM</vt:lpstr>
      <vt:lpstr>CARGA NAL  I SEM 2011</vt:lpstr>
      <vt:lpstr>COMERC. REGIONAL I SEM</vt:lpstr>
      <vt:lpstr>AEROTAXIS I SEM</vt:lpstr>
      <vt:lpstr>TRABAJ AEREOS ESPEC I SEM 2011</vt:lpstr>
      <vt:lpstr>AVIACION AGRICOLA  I SEM 2011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Costos Operacionales I Sem</dc:title>
  <dc:creator>Maria Nubia Huertas Peña</dc:creator>
  <cp:lastModifiedBy>41680593</cp:lastModifiedBy>
  <dcterms:created xsi:type="dcterms:W3CDTF">2012-04-10T13:43:01Z</dcterms:created>
  <dcterms:modified xsi:type="dcterms:W3CDTF">2013-01-14T21:11:03Z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0x010100CD43BC6C890E0245954F6B1068B7FB63</vt:lpwstr>
  </property>
  <property fmtid="{D5CDD505-2E9C-101B-9397-08002B2CF9AE}" pid="3" name="_dlc_DocIdItemGuid">
    <vt:lpwstr>c687e432-03b4-4c0b-baa9-29538f2015ac</vt:lpwstr>
  </property>
</Properties>
</file>